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Ventilair Group\Nederland\7. Ontwikkeling\10 Producten\01 In ontwikkeling\22.014 Tool inregelrapport\"/>
    </mc:Choice>
  </mc:AlternateContent>
  <xr:revisionPtr revIDLastSave="0" documentId="8_{2E22E14A-B86B-415E-A2A7-A128E6EC39B6}" xr6:coauthVersionLast="47" xr6:coauthVersionMax="47" xr10:uidLastSave="{00000000-0000-0000-0000-000000000000}"/>
  <workbookProtection workbookAlgorithmName="SHA-512" workbookHashValue="MU0pG1ayPnQXGgr7b901hPEVwaJxpROBVOufofBUUOusk5epJKpYiujuRbodUFGFAj3NezZluF/z+XkGwkC35A==" workbookSaltValue="oH4/+vX0MFlJwNM0WeD+Cw==" workbookSpinCount="100000" lockStructure="1"/>
  <bookViews>
    <workbookView xWindow="-28755" yWindow="-16320" windowWidth="29040" windowHeight="15720" xr2:uid="{CD0FF196-ED0F-436D-B74E-0363327DF0A1}"/>
  </bookViews>
  <sheets>
    <sheet name="Rekenblad" sheetId="1" r:id="rId1"/>
    <sheet name="Handleiding" sheetId="3" r:id="rId2"/>
    <sheet name="Drukverlieswaardes onderdelen" sheetId="2" state="hidden" r:id="rId3"/>
  </sheets>
  <definedNames>
    <definedName name="Ø63mm">'Drukverlieswaardes onderdelen'!$C$39:$C$40</definedName>
    <definedName name="Ø69mm">'Drukverlieswaardes onderdelen'!$D$39:$D$40</definedName>
    <definedName name="Ø75mm">'Drukverlieswaardes onderdelen'!$E$39:$E$40</definedName>
    <definedName name="Ø90mm">'Drukverlieswaardes onderdelen'!$F$39:$F$42</definedName>
    <definedName name="Systeem">'Drukverlieswaardes onderdelen'!$B$39:$B$42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E36" i="1" a="1"/>
  <c r="E36" i="1" s="1"/>
  <c r="E10" i="1" a="1"/>
  <c r="E10" i="1" s="1"/>
  <c r="J15" i="1" s="1"/>
  <c r="E58" i="1"/>
  <c r="E32" i="1"/>
  <c r="D58" i="1"/>
  <c r="D3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39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C58" i="1"/>
  <c r="C32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13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I20" i="1"/>
  <c r="L20" i="1" s="1"/>
  <c r="I21" i="1"/>
  <c r="L21" i="1" s="1"/>
  <c r="I22" i="1"/>
  <c r="L22" i="1" s="1"/>
  <c r="I23" i="1"/>
  <c r="L23" i="1" s="1"/>
  <c r="I24" i="1"/>
  <c r="L24" i="1" s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13" i="1"/>
  <c r="L13" i="1" s="1"/>
  <c r="F32" i="1"/>
  <c r="Q30" i="1" a="1"/>
  <c r="Q30" i="1" s="1"/>
  <c r="Q29" i="1" a="1"/>
  <c r="Q29" i="1" s="1"/>
  <c r="Q28" i="1" a="1"/>
  <c r="Q28" i="1" s="1"/>
  <c r="Q27" i="1" a="1"/>
  <c r="Q27" i="1" s="1"/>
  <c r="Q26" i="1" a="1"/>
  <c r="Q26" i="1" s="1"/>
  <c r="Q25" i="1" a="1"/>
  <c r="Q25" i="1" s="1"/>
  <c r="Q24" i="1" a="1"/>
  <c r="Q24" i="1" s="1"/>
  <c r="Q23" i="1" a="1"/>
  <c r="Q23" i="1" s="1"/>
  <c r="Q22" i="1" a="1"/>
  <c r="Q22" i="1" s="1"/>
  <c r="Q21" i="1" a="1"/>
  <c r="Q21" i="1" s="1"/>
  <c r="Q20" i="1" a="1"/>
  <c r="Q20" i="1" s="1"/>
  <c r="Q19" i="1" a="1"/>
  <c r="Q19" i="1" s="1"/>
  <c r="I39" i="1"/>
  <c r="L39" i="1" s="1"/>
  <c r="K39" i="1"/>
  <c r="I40" i="1"/>
  <c r="L40" i="1" s="1"/>
  <c r="K40" i="1"/>
  <c r="I41" i="1"/>
  <c r="L41" i="1" s="1"/>
  <c r="K41" i="1"/>
  <c r="I42" i="1"/>
  <c r="L42" i="1" s="1"/>
  <c r="K42" i="1"/>
  <c r="I43" i="1"/>
  <c r="L43" i="1" s="1"/>
  <c r="K43" i="1"/>
  <c r="I44" i="1"/>
  <c r="L44" i="1" s="1"/>
  <c r="J44" i="1"/>
  <c r="K44" i="1"/>
  <c r="Q44" i="1" a="1"/>
  <c r="Q44" i="1" s="1"/>
  <c r="I45" i="1"/>
  <c r="L45" i="1" s="1"/>
  <c r="J45" i="1"/>
  <c r="K45" i="1"/>
  <c r="Q45" i="1" a="1"/>
  <c r="Q45" i="1" s="1"/>
  <c r="I46" i="1"/>
  <c r="L46" i="1" s="1"/>
  <c r="J46" i="1"/>
  <c r="K46" i="1"/>
  <c r="Q46" i="1" a="1"/>
  <c r="Q46" i="1" s="1"/>
  <c r="I47" i="1"/>
  <c r="L47" i="1" s="1"/>
  <c r="J47" i="1"/>
  <c r="K47" i="1"/>
  <c r="Q47" i="1" a="1"/>
  <c r="Q47" i="1" s="1"/>
  <c r="I48" i="1"/>
  <c r="L48" i="1" s="1"/>
  <c r="J48" i="1"/>
  <c r="K48" i="1"/>
  <c r="Q48" i="1" a="1"/>
  <c r="Q48" i="1" s="1"/>
  <c r="I49" i="1"/>
  <c r="L49" i="1" s="1"/>
  <c r="J49" i="1"/>
  <c r="K49" i="1"/>
  <c r="Q49" i="1" a="1"/>
  <c r="Q49" i="1" s="1"/>
  <c r="I50" i="1"/>
  <c r="L50" i="1" s="1"/>
  <c r="J50" i="1"/>
  <c r="K50" i="1"/>
  <c r="Q50" i="1" a="1"/>
  <c r="Q50" i="1" s="1"/>
  <c r="I51" i="1"/>
  <c r="L51" i="1" s="1"/>
  <c r="J51" i="1"/>
  <c r="K51" i="1"/>
  <c r="Q51" i="1" a="1"/>
  <c r="Q51" i="1" s="1"/>
  <c r="I52" i="1"/>
  <c r="L52" i="1" s="1"/>
  <c r="J52" i="1"/>
  <c r="K52" i="1"/>
  <c r="Q52" i="1" a="1"/>
  <c r="Q52" i="1" s="1"/>
  <c r="I53" i="1"/>
  <c r="L53" i="1" s="1"/>
  <c r="J53" i="1"/>
  <c r="K53" i="1"/>
  <c r="Q53" i="1" a="1"/>
  <c r="Q53" i="1" s="1"/>
  <c r="I54" i="1"/>
  <c r="L54" i="1" s="1"/>
  <c r="J54" i="1"/>
  <c r="K54" i="1"/>
  <c r="Q54" i="1" a="1"/>
  <c r="Q54" i="1" s="1"/>
  <c r="I55" i="1"/>
  <c r="L55" i="1" s="1"/>
  <c r="J55" i="1"/>
  <c r="K55" i="1"/>
  <c r="Q55" i="1" a="1"/>
  <c r="Q55" i="1" s="1"/>
  <c r="I56" i="1"/>
  <c r="L56" i="1" s="1"/>
  <c r="J56" i="1"/>
  <c r="K56" i="1"/>
  <c r="Q56" i="1" a="1"/>
  <c r="Q56" i="1" s="1"/>
  <c r="J17" i="1" l="1"/>
  <c r="M17" i="1" s="1"/>
  <c r="J16" i="1"/>
  <c r="M16" i="1" s="1"/>
  <c r="J39" i="1"/>
  <c r="M39" i="1" s="1"/>
  <c r="J43" i="1"/>
  <c r="M43" i="1" s="1"/>
  <c r="J40" i="1"/>
  <c r="M40" i="1" s="1"/>
  <c r="J42" i="1"/>
  <c r="M42" i="1" s="1"/>
  <c r="J41" i="1"/>
  <c r="M41" i="1" s="1"/>
  <c r="J13" i="1"/>
  <c r="M13" i="1" s="1"/>
  <c r="J14" i="1"/>
  <c r="M14" i="1" s="1"/>
  <c r="M28" i="1"/>
  <c r="M27" i="1"/>
  <c r="O27" i="1" s="1"/>
  <c r="M19" i="1"/>
  <c r="O19" i="1" s="1"/>
  <c r="M25" i="1"/>
  <c r="O25" i="1" s="1"/>
  <c r="M15" i="1"/>
  <c r="M23" i="1"/>
  <c r="O23" i="1" s="1"/>
  <c r="M20" i="1"/>
  <c r="O20" i="1" s="1"/>
  <c r="M26" i="1"/>
  <c r="O26" i="1" s="1"/>
  <c r="M22" i="1"/>
  <c r="O22" i="1" s="1"/>
  <c r="M21" i="1"/>
  <c r="O21" i="1" s="1"/>
  <c r="M18" i="1"/>
  <c r="M30" i="1"/>
  <c r="O30" i="1" s="1"/>
  <c r="M29" i="1"/>
  <c r="O29" i="1" s="1"/>
  <c r="M24" i="1"/>
  <c r="O24" i="1" s="1"/>
  <c r="M45" i="1"/>
  <c r="N45" i="1" s="1"/>
  <c r="M53" i="1"/>
  <c r="N53" i="1" s="1"/>
  <c r="M50" i="1"/>
  <c r="M52" i="1"/>
  <c r="N52" i="1" s="1"/>
  <c r="M47" i="1"/>
  <c r="O47" i="1" s="1"/>
  <c r="M48" i="1"/>
  <c r="N48" i="1" s="1"/>
  <c r="M44" i="1"/>
  <c r="N44" i="1" s="1"/>
  <c r="M49" i="1"/>
  <c r="N49" i="1" s="1"/>
  <c r="M55" i="1"/>
  <c r="O55" i="1" s="1"/>
  <c r="M56" i="1"/>
  <c r="O56" i="1" s="1"/>
  <c r="M46" i="1"/>
  <c r="M54" i="1"/>
  <c r="M51" i="1"/>
  <c r="E13" i="2"/>
  <c r="O18" i="1" l="1"/>
  <c r="O42" i="1"/>
  <c r="O17" i="1"/>
  <c r="O13" i="1"/>
  <c r="O15" i="1"/>
  <c r="O16" i="1"/>
  <c r="O14" i="1"/>
  <c r="N42" i="1"/>
  <c r="N28" i="1"/>
  <c r="O28" i="1"/>
  <c r="O49" i="1"/>
  <c r="P49" i="1" s="1"/>
  <c r="N16" i="1"/>
  <c r="N14" i="1"/>
  <c r="N17" i="1"/>
  <c r="N18" i="1"/>
  <c r="N22" i="1"/>
  <c r="N23" i="1"/>
  <c r="P23" i="1" s="1"/>
  <c r="N30" i="1"/>
  <c r="N21" i="1"/>
  <c r="P21" i="1" s="1"/>
  <c r="N26" i="1"/>
  <c r="P26" i="1" s="1"/>
  <c r="N13" i="1"/>
  <c r="N15" i="1"/>
  <c r="N25" i="1"/>
  <c r="P25" i="1" s="1"/>
  <c r="N19" i="1"/>
  <c r="P19" i="1" s="1"/>
  <c r="N24" i="1"/>
  <c r="N27" i="1"/>
  <c r="P27" i="1" s="1"/>
  <c r="N29" i="1"/>
  <c r="N20" i="1"/>
  <c r="O45" i="1"/>
  <c r="P45" i="1" s="1"/>
  <c r="O53" i="1"/>
  <c r="P53" i="1" s="1"/>
  <c r="N56" i="1"/>
  <c r="P56" i="1" s="1"/>
  <c r="O48" i="1"/>
  <c r="P48" i="1" s="1"/>
  <c r="O52" i="1"/>
  <c r="P52" i="1" s="1"/>
  <c r="N55" i="1"/>
  <c r="P55" i="1" s="1"/>
  <c r="N47" i="1"/>
  <c r="P47" i="1" s="1"/>
  <c r="O44" i="1"/>
  <c r="P44" i="1" s="1"/>
  <c r="O50" i="1"/>
  <c r="N50" i="1"/>
  <c r="O39" i="1"/>
  <c r="N39" i="1"/>
  <c r="O41" i="1"/>
  <c r="N41" i="1"/>
  <c r="O40" i="1"/>
  <c r="N40" i="1"/>
  <c r="N54" i="1"/>
  <c r="O54" i="1"/>
  <c r="N43" i="1"/>
  <c r="O43" i="1"/>
  <c r="N51" i="1"/>
  <c r="O51" i="1"/>
  <c r="N46" i="1"/>
  <c r="O46" i="1"/>
  <c r="Q58" i="1" l="1"/>
  <c r="Q32" i="1"/>
  <c r="P18" i="1"/>
  <c r="Q18" i="1" s="1" a="1"/>
  <c r="Q18" i="1" s="1"/>
  <c r="P42" i="1"/>
  <c r="Q42" i="1" s="1" a="1"/>
  <c r="Q42" i="1" s="1"/>
  <c r="P17" i="1"/>
  <c r="Q17" i="1" s="1" a="1"/>
  <c r="Q17" i="1" s="1"/>
  <c r="P13" i="1"/>
  <c r="Q13" i="1" s="1" a="1"/>
  <c r="Q13" i="1" s="1"/>
  <c r="P28" i="1"/>
  <c r="P15" i="1"/>
  <c r="Q15" i="1" s="1" a="1"/>
  <c r="Q15" i="1" s="1"/>
  <c r="P30" i="1"/>
  <c r="P14" i="1"/>
  <c r="Q14" i="1" s="1" a="1"/>
  <c r="Q14" i="1" s="1"/>
  <c r="P20" i="1"/>
  <c r="P22" i="1"/>
  <c r="P16" i="1"/>
  <c r="Q16" i="1" s="1" a="1"/>
  <c r="Q16" i="1" s="1"/>
  <c r="P24" i="1"/>
  <c r="P29" i="1"/>
  <c r="P43" i="1"/>
  <c r="Q43" i="1" s="1" a="1"/>
  <c r="Q43" i="1" s="1"/>
  <c r="P46" i="1"/>
  <c r="P39" i="1"/>
  <c r="Q39" i="1" s="1" a="1"/>
  <c r="Q39" i="1" s="1"/>
  <c r="P41" i="1"/>
  <c r="Q41" i="1" s="1" a="1"/>
  <c r="Q41" i="1" s="1"/>
  <c r="P40" i="1"/>
  <c r="Q40" i="1" s="1" a="1"/>
  <c r="Q40" i="1" s="1"/>
  <c r="P51" i="1"/>
  <c r="P50" i="1"/>
  <c r="P54" i="1"/>
  <c r="E19" i="2"/>
  <c r="C19" i="2"/>
  <c r="E18" i="2"/>
  <c r="C17" i="2"/>
  <c r="E15" i="2"/>
  <c r="C15" i="2"/>
  <c r="E17" i="2"/>
  <c r="E11" i="2" l="1"/>
  <c r="C11" i="2"/>
  <c r="F11" i="2"/>
  <c r="D11" i="2"/>
  <c r="F6" i="2"/>
  <c r="E6" i="2"/>
  <c r="C6" i="2"/>
  <c r="E16" i="2"/>
  <c r="F16" i="2"/>
  <c r="C16" i="2"/>
  <c r="D16" i="2"/>
  <c r="F21" i="2"/>
  <c r="D21" i="2"/>
  <c r="C21" i="2"/>
  <c r="D6" i="2" l="1"/>
  <c r="E162" i="2" l="1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AC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AC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AC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AC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AC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AC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AC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AC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AC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AC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AC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AC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AC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AC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AC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AC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AC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AC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AC189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AC190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AC191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AC192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AC193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AC194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AC195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AC196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AC197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AC199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AC200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AC201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AC202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AC203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AC205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AC206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AC207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AC208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AC209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AC210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AC211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AC213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AC214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AC215" i="2"/>
  <c r="E216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AC216" i="2"/>
  <c r="E217" i="2"/>
  <c r="F217" i="2"/>
  <c r="G217" i="2"/>
  <c r="H217" i="2"/>
  <c r="I217" i="2"/>
  <c r="J217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AC217" i="2"/>
  <c r="E218" i="2"/>
  <c r="F218" i="2"/>
  <c r="G218" i="2"/>
  <c r="H218" i="2"/>
  <c r="I218" i="2"/>
  <c r="J218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AC218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E220" i="2"/>
  <c r="F220" i="2"/>
  <c r="G220" i="2"/>
  <c r="H220" i="2"/>
  <c r="I220" i="2"/>
  <c r="J220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AC220" i="2"/>
  <c r="E221" i="2"/>
  <c r="F221" i="2"/>
  <c r="G221" i="2"/>
  <c r="H221" i="2"/>
  <c r="I221" i="2"/>
  <c r="J221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AC221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AC222" i="2"/>
  <c r="E223" i="2"/>
  <c r="F223" i="2"/>
  <c r="G223" i="2"/>
  <c r="H223" i="2"/>
  <c r="I223" i="2"/>
  <c r="J223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AC223" i="2"/>
  <c r="E224" i="2"/>
  <c r="F224" i="2"/>
  <c r="G224" i="2"/>
  <c r="H224" i="2"/>
  <c r="I224" i="2"/>
  <c r="J224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E225" i="2"/>
  <c r="F225" i="2"/>
  <c r="G225" i="2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AC225" i="2"/>
  <c r="E226" i="2"/>
  <c r="F226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E227" i="2"/>
  <c r="F227" i="2"/>
  <c r="G227" i="2"/>
  <c r="H227" i="2"/>
  <c r="I227" i="2"/>
  <c r="J227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AC227" i="2"/>
  <c r="E228" i="2"/>
  <c r="F228" i="2"/>
  <c r="G228" i="2"/>
  <c r="H228" i="2"/>
  <c r="I228" i="2"/>
  <c r="J228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AC228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AC229" i="2"/>
  <c r="E230" i="2"/>
  <c r="F230" i="2"/>
  <c r="G230" i="2"/>
  <c r="H230" i="2"/>
  <c r="I230" i="2"/>
  <c r="J230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AC230" i="2"/>
  <c r="E231" i="2"/>
  <c r="F231" i="2"/>
  <c r="G231" i="2"/>
  <c r="H231" i="2"/>
  <c r="I231" i="2"/>
  <c r="J231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AC231" i="2"/>
  <c r="E232" i="2"/>
  <c r="F232" i="2"/>
  <c r="G232" i="2"/>
  <c r="H232" i="2"/>
  <c r="I232" i="2"/>
  <c r="J232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AC232" i="2"/>
  <c r="E233" i="2"/>
  <c r="F233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E234" i="2"/>
  <c r="F234" i="2"/>
  <c r="G234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AC234" i="2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AC235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AC236" i="2"/>
  <c r="E237" i="2"/>
  <c r="F237" i="2"/>
  <c r="G237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AC237" i="2"/>
  <c r="E238" i="2"/>
  <c r="F238" i="2"/>
  <c r="G238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AC238" i="2"/>
  <c r="E239" i="2"/>
  <c r="F239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AC240" i="2"/>
  <c r="E241" i="2"/>
  <c r="F241" i="2"/>
  <c r="G241" i="2"/>
  <c r="H241" i="2"/>
  <c r="I241" i="2"/>
  <c r="J241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AC241" i="2"/>
  <c r="E242" i="2"/>
  <c r="F242" i="2"/>
  <c r="G242" i="2"/>
  <c r="H242" i="2"/>
  <c r="I242" i="2"/>
  <c r="J242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AC242" i="2"/>
  <c r="E243" i="2"/>
  <c r="F243" i="2"/>
  <c r="G243" i="2"/>
  <c r="H243" i="2"/>
  <c r="I243" i="2"/>
  <c r="J243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AC243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AC244" i="2"/>
  <c r="E245" i="2"/>
  <c r="F245" i="2"/>
  <c r="G245" i="2"/>
  <c r="H245" i="2"/>
  <c r="I245" i="2"/>
  <c r="J245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AC245" i="2"/>
  <c r="E246" i="2"/>
  <c r="F246" i="2"/>
  <c r="G246" i="2"/>
  <c r="H246" i="2"/>
  <c r="I246" i="2"/>
  <c r="J246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AC246" i="2"/>
  <c r="E247" i="2"/>
  <c r="F247" i="2"/>
  <c r="G247" i="2"/>
  <c r="H247" i="2"/>
  <c r="I247" i="2"/>
  <c r="J247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AC247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AC248" i="2"/>
  <c r="E249" i="2"/>
  <c r="F249" i="2"/>
  <c r="G249" i="2"/>
  <c r="H249" i="2"/>
  <c r="I249" i="2"/>
  <c r="J249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AC249" i="2"/>
  <c r="E250" i="2"/>
  <c r="F250" i="2"/>
  <c r="G250" i="2"/>
  <c r="H250" i="2"/>
  <c r="I250" i="2"/>
  <c r="J250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AC250" i="2"/>
  <c r="E251" i="2"/>
  <c r="F251" i="2"/>
  <c r="G251" i="2"/>
  <c r="H251" i="2"/>
  <c r="I251" i="2"/>
  <c r="J251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AC251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AC252" i="2"/>
  <c r="E253" i="2"/>
  <c r="F253" i="2"/>
  <c r="G253" i="2"/>
  <c r="H253" i="2"/>
  <c r="I253" i="2"/>
  <c r="J253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AC253" i="2"/>
  <c r="E254" i="2"/>
  <c r="F254" i="2"/>
  <c r="G254" i="2"/>
  <c r="H254" i="2"/>
  <c r="I254" i="2"/>
  <c r="J254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AC254" i="2"/>
  <c r="E255" i="2"/>
  <c r="F255" i="2"/>
  <c r="G255" i="2"/>
  <c r="H255" i="2"/>
  <c r="I255" i="2"/>
  <c r="J255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AC255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AC256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AC257" i="2"/>
  <c r="E258" i="2"/>
  <c r="F258" i="2"/>
  <c r="G258" i="2"/>
  <c r="H258" i="2"/>
  <c r="I258" i="2"/>
  <c r="J258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AC258" i="2"/>
  <c r="E259" i="2"/>
  <c r="F259" i="2"/>
  <c r="G259" i="2"/>
  <c r="H259" i="2"/>
  <c r="I259" i="2"/>
  <c r="J259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AC259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AC260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AC261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162" i="2"/>
  <c r="E55" i="2" l="1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55" i="2"/>
  <c r="F58" i="1" l="1"/>
  <c r="E8" i="2" l="1"/>
  <c r="C8" i="2"/>
  <c r="E9" i="2"/>
  <c r="E7" i="2"/>
  <c r="I5" i="2" l="1"/>
  <c r="J5" i="2"/>
  <c r="J7" i="2"/>
  <c r="J8" i="2"/>
  <c r="J9" i="2"/>
  <c r="J10" i="2"/>
  <c r="J12" i="2"/>
  <c r="J14" i="2"/>
  <c r="J20" i="2"/>
  <c r="J22" i="2"/>
  <c r="J23" i="2"/>
  <c r="H7" i="2"/>
  <c r="H8" i="2"/>
  <c r="H9" i="2"/>
  <c r="H10" i="2"/>
  <c r="H12" i="2"/>
  <c r="H14" i="2"/>
  <c r="H20" i="2"/>
  <c r="H22" i="2"/>
  <c r="H23" i="2"/>
  <c r="H5" i="2"/>
  <c r="K7" i="2"/>
  <c r="K8" i="2"/>
  <c r="K9" i="2"/>
  <c r="K10" i="2"/>
  <c r="K12" i="2"/>
  <c r="K13" i="2"/>
  <c r="K14" i="2"/>
  <c r="K15" i="2"/>
  <c r="K17" i="2"/>
  <c r="K18" i="2"/>
  <c r="K19" i="2"/>
  <c r="K20" i="2"/>
  <c r="K22" i="2"/>
  <c r="K23" i="2"/>
  <c r="K5" i="2"/>
  <c r="I7" i="2"/>
  <c r="I8" i="2"/>
  <c r="I9" i="2"/>
  <c r="I10" i="2"/>
  <c r="I12" i="2"/>
  <c r="I13" i="2"/>
  <c r="I14" i="2"/>
  <c r="I15" i="2"/>
  <c r="I17" i="2"/>
  <c r="I18" i="2"/>
  <c r="I19" i="2"/>
  <c r="I20" i="2"/>
  <c r="I22" i="2"/>
  <c r="I23" i="2"/>
  <c r="E21" i="2" l="1"/>
  <c r="C18" i="2" l="1"/>
  <c r="C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Rick Gijzen</author>
  </authors>
  <commentList>
    <comment ref="D12" authorId="0" shapeId="0" xr:uid="{B240C956-2091-40C3-A991-18AFE06432D5}">
      <text>
        <r>
          <rPr>
            <b/>
            <sz val="9"/>
            <color indexed="81"/>
            <rFont val="Tahoma"/>
            <family val="2"/>
          </rPr>
          <t>Let op!</t>
        </r>
        <r>
          <rPr>
            <sz val="9"/>
            <color indexed="81"/>
            <rFont val="Tahoma"/>
            <family val="2"/>
          </rPr>
          <t xml:space="preserve">
Tussen 25 m3/h en 50 m3/h</t>
        </r>
      </text>
    </comment>
    <comment ref="E12" authorId="0" shapeId="0" xr:uid="{12C893A9-D686-4296-8AE9-92FB9C2D6C9A}">
      <text>
        <r>
          <rPr>
            <b/>
            <sz val="9"/>
            <color indexed="81"/>
            <rFont val="Tahoma"/>
            <family val="2"/>
          </rPr>
          <t>Let op!</t>
        </r>
        <r>
          <rPr>
            <sz val="9"/>
            <color indexed="81"/>
            <rFont val="Tahoma"/>
            <family val="2"/>
          </rPr>
          <t xml:space="preserve">
Tussen 4 meter en 16 meter</t>
        </r>
      </text>
    </comment>
    <comment ref="D38" authorId="0" shapeId="0" xr:uid="{12260E7F-EDA7-4386-BE59-864201D44E7D}">
      <text>
        <r>
          <rPr>
            <b/>
            <sz val="9"/>
            <color indexed="81"/>
            <rFont val="Tahoma"/>
            <family val="2"/>
          </rPr>
          <t>Let op!</t>
        </r>
        <r>
          <rPr>
            <sz val="9"/>
            <color indexed="81"/>
            <rFont val="Tahoma"/>
            <family val="2"/>
          </rPr>
          <t xml:space="preserve">
Tussen 25 m3/h en 75 m3/h</t>
        </r>
      </text>
    </comment>
    <comment ref="E38" authorId="0" shapeId="0" xr:uid="{2FA3633C-90CB-47CE-ABB9-A7478F9418DB}">
      <text>
        <r>
          <rPr>
            <b/>
            <sz val="9"/>
            <color indexed="81"/>
            <rFont val="Tahoma"/>
            <family val="2"/>
          </rPr>
          <t>Let op!</t>
        </r>
        <r>
          <rPr>
            <sz val="9"/>
            <color indexed="81"/>
            <rFont val="Tahoma"/>
            <family val="2"/>
          </rPr>
          <t xml:space="preserve">
Tussen 4 meter en 16 meter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<sst xmlns="http://schemas.openxmlformats.org/spreadsheetml/2006/main" count="183" uniqueCount="94">
  <si>
    <t>Weerstandsberekening en inregelstanden ventielen</t>
  </si>
  <si>
    <t>Afvoer</t>
  </si>
  <si>
    <t>Toevoer</t>
  </si>
  <si>
    <t>Totaal:</t>
  </si>
  <si>
    <r>
      <t>Debiet [m</t>
    </r>
    <r>
      <rPr>
        <i/>
        <vertAlign val="superscript"/>
        <sz val="11"/>
        <color theme="1"/>
        <rFont val="Myriad Pro"/>
        <family val="2"/>
      </rPr>
      <t>3</t>
    </r>
    <r>
      <rPr>
        <i/>
        <sz val="11"/>
        <color theme="1"/>
        <rFont val="Myriad Pro"/>
        <family val="2"/>
      </rPr>
      <t>/h]</t>
    </r>
  </si>
  <si>
    <t>Type verdeler:</t>
  </si>
  <si>
    <t>Grote verdeler</t>
  </si>
  <si>
    <t>Kleine verdeler</t>
  </si>
  <si>
    <t>n</t>
  </si>
  <si>
    <t>Persend</t>
  </si>
  <si>
    <t>Zuigend</t>
  </si>
  <si>
    <t>Drukverliesdata</t>
  </si>
  <si>
    <t>Ventielcollector</t>
  </si>
  <si>
    <r>
      <t>C [m</t>
    </r>
    <r>
      <rPr>
        <b/>
        <vertAlign val="superscript"/>
        <sz val="11"/>
        <color theme="1"/>
        <rFont val="Myriad Pro"/>
        <family val="2"/>
      </rPr>
      <t>3</t>
    </r>
    <r>
      <rPr>
        <b/>
        <sz val="11"/>
        <color theme="1"/>
        <rFont val="Myriad Pro"/>
        <family val="2"/>
      </rPr>
      <t>/h]</t>
    </r>
  </si>
  <si>
    <t>Ventielcollector 3xØ63mm</t>
  </si>
  <si>
    <t>Ventielcollector 3xØ69mm</t>
  </si>
  <si>
    <t>Ventielcollector 2xØ75mm</t>
  </si>
  <si>
    <t>Ventielcollector 1xØ90mm</t>
  </si>
  <si>
    <t>Ventielcollector 2xØ90mm</t>
  </si>
  <si>
    <t>Grote verdeler 18xØ63mm</t>
  </si>
  <si>
    <t>Grote verdeler 18xØ69mm</t>
  </si>
  <si>
    <t>Grote verdeler 12xØ75mm</t>
  </si>
  <si>
    <t>Grote verdeler 12xØ90mm</t>
  </si>
  <si>
    <t>Kleine verdeler 12xØ63mm</t>
  </si>
  <si>
    <t>Kleine verdeler 12xØ69mm</t>
  </si>
  <si>
    <t>Kleine verdeler 8xØ75mm</t>
  </si>
  <si>
    <t>Kleine verdeler 8xØ90mm</t>
  </si>
  <si>
    <t>Grote verdeler 6xØ90mm</t>
  </si>
  <si>
    <r>
      <t>C [dm</t>
    </r>
    <r>
      <rPr>
        <b/>
        <vertAlign val="superscript"/>
        <sz val="11"/>
        <color theme="1"/>
        <rFont val="Myriad Pro"/>
        <family val="2"/>
      </rPr>
      <t>3</t>
    </r>
    <r>
      <rPr>
        <b/>
        <sz val="11"/>
        <color theme="1"/>
        <rFont val="Myriad Pro"/>
        <family val="2"/>
      </rPr>
      <t>/h]</t>
    </r>
  </si>
  <si>
    <t>Kleine verdeler 4xØ90mm</t>
  </si>
  <si>
    <t>Slang</t>
  </si>
  <si>
    <t>Alle aansluitingen met slang</t>
  </si>
  <si>
    <t>Tuit Ø180mm</t>
  </si>
  <si>
    <t xml:space="preserve"> Uitgangspunten:</t>
  </si>
  <si>
    <t>Artikel</t>
  </si>
  <si>
    <r>
      <t>Flowrate qv = C.∆p</t>
    </r>
    <r>
      <rPr>
        <vertAlign val="superscript"/>
        <sz val="10"/>
        <color theme="1"/>
        <rFont val="Arial"/>
        <family val="2"/>
      </rPr>
      <t>(1/n)</t>
    </r>
  </si>
  <si>
    <r>
      <t>Pressure difference  ∆p = (qv/C)</t>
    </r>
    <r>
      <rPr>
        <vertAlign val="superscript"/>
        <sz val="10"/>
        <color theme="1"/>
        <rFont val="Arial"/>
        <family val="2"/>
      </rPr>
      <t>n</t>
    </r>
  </si>
  <si>
    <t>Formules:</t>
  </si>
  <si>
    <t>Leiding naar:</t>
  </si>
  <si>
    <t xml:space="preserve">Locatie ventiel </t>
  </si>
  <si>
    <t>Aantal slangen</t>
  </si>
  <si>
    <t>Slanglengte [m]</t>
  </si>
  <si>
    <t>Drukverlies verdeler [Pa]</t>
  </si>
  <si>
    <t>Drukverlies slang [Pa]</t>
  </si>
  <si>
    <t>Drukverlies collector [Pa]</t>
  </si>
  <si>
    <t>Drukverlies totaal [Pa]</t>
  </si>
  <si>
    <t>Ø63mm</t>
  </si>
  <si>
    <t>Ø69mm</t>
  </si>
  <si>
    <t>Ø75mm</t>
  </si>
  <si>
    <t>Ø90mm</t>
  </si>
  <si>
    <t>Verdelers</t>
  </si>
  <si>
    <t>Collectoren</t>
  </si>
  <si>
    <t>Geschikte ventielcollector</t>
  </si>
  <si>
    <t xml:space="preserve">Systeem </t>
  </si>
  <si>
    <t>Data ventiel</t>
  </si>
  <si>
    <t xml:space="preserve">Stand 1 </t>
  </si>
  <si>
    <t xml:space="preserve">Stand 2 </t>
  </si>
  <si>
    <t xml:space="preserve">Stand 3 </t>
  </si>
  <si>
    <t xml:space="preserve">Stand 4 </t>
  </si>
  <si>
    <t xml:space="preserve">Stand 5 </t>
  </si>
  <si>
    <t>Stand 6</t>
  </si>
  <si>
    <t>Stand 7</t>
  </si>
  <si>
    <t>Stand 8</t>
  </si>
  <si>
    <t>Stand 9</t>
  </si>
  <si>
    <t>Stand 10</t>
  </si>
  <si>
    <t>Stand 11</t>
  </si>
  <si>
    <t>Stand 12</t>
  </si>
  <si>
    <t>Stand 13</t>
  </si>
  <si>
    <t>Stand 14</t>
  </si>
  <si>
    <t>Stand 15</t>
  </si>
  <si>
    <t>Stand 16</t>
  </si>
  <si>
    <t>Stand 17</t>
  </si>
  <si>
    <t>Stand 18</t>
  </si>
  <si>
    <t>Stand 19</t>
  </si>
  <si>
    <t>Stand 20</t>
  </si>
  <si>
    <t>Stand 21</t>
  </si>
  <si>
    <t>Stand 22</t>
  </si>
  <si>
    <t>Stand 23</t>
  </si>
  <si>
    <t>Stand 24</t>
  </si>
  <si>
    <t>Stand 25</t>
  </si>
  <si>
    <t>Stand 26</t>
  </si>
  <si>
    <r>
      <t>Debiet [m</t>
    </r>
    <r>
      <rPr>
        <b/>
        <vertAlign val="superscript"/>
        <sz val="11"/>
        <color theme="1"/>
        <rFont val="Myriad Pro"/>
        <family val="2"/>
      </rPr>
      <t>3</t>
    </r>
    <r>
      <rPr>
        <b/>
        <sz val="11"/>
        <color theme="1"/>
        <rFont val="Myriad Pro"/>
        <family val="2"/>
      </rPr>
      <t>/h]</t>
    </r>
  </si>
  <si>
    <t>Voorspelde ventielstand</t>
  </si>
  <si>
    <t>WW</t>
  </si>
  <si>
    <t>Inregeladvies</t>
  </si>
  <si>
    <t>Weg te regelen drukverschil t.o.v. Stand 1 [Pa]</t>
  </si>
  <si>
    <t>Drukverlies Stand 1 [Pa]</t>
  </si>
  <si>
    <t>In te stellen drukverschil [Pa]</t>
  </si>
  <si>
    <t>Totaal drukverlies [Pa]:</t>
  </si>
  <si>
    <t>Stap 1: Systeemdiameter kiezen</t>
  </si>
  <si>
    <t>Stap 2: Gegevens invullen</t>
  </si>
  <si>
    <t>Systeemdiameter:</t>
  </si>
  <si>
    <t>Stap 3: Ventielstanden voorspellen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</si>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</sst>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"/>
  </numFmts>
  <fonts count="20" x14ac:knownFonts="1">
    <font>
      <sz val="11"/>
      <color theme="1"/>
      <name val="Myriad Pro"/>
      <family val="2"/>
    </font>
    <font>
      <b/>
      <sz val="11"/>
      <color theme="1"/>
      <name val="Myriad Pro"/>
      <family val="2"/>
    </font>
    <font>
      <b/>
      <u/>
      <sz val="11"/>
      <color theme="1"/>
      <name val="Myriad Pro"/>
      <family val="2"/>
    </font>
    <font>
      <i/>
      <sz val="11"/>
      <color theme="1"/>
      <name val="Myriad Pro"/>
      <family val="2"/>
    </font>
    <font>
      <i/>
      <vertAlign val="superscript"/>
      <sz val="11"/>
      <color theme="1"/>
      <name val="Myriad Pro"/>
      <family val="2"/>
    </font>
    <font>
      <b/>
      <u/>
      <sz val="16"/>
      <color theme="1"/>
      <name val="Myriad Pro"/>
      <family val="2"/>
    </font>
    <font>
      <b/>
      <vertAlign val="superscript"/>
      <sz val="11"/>
      <color theme="1"/>
      <name val="Myriad Pro"/>
      <family val="2"/>
    </font>
    <font>
      <sz val="11"/>
      <color theme="1"/>
      <name val="Aptos Narrow"/>
      <family val="2"/>
      <scheme val="minor"/>
    </font>
    <font>
      <vertAlign val="superscript"/>
      <sz val="10"/>
      <color theme="1"/>
      <name val="Arial"/>
      <family val="2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u/>
      <sz val="11"/>
      <color theme="1"/>
      <name val="Myriad Pro"/>
      <family val="2"/>
    </font>
    <font>
      <sz val="8"/>
      <name val="Myriad Pro"/>
      <family val="2"/>
    </font>
    <font>
      <sz val="11"/>
      <color rgb="FF006100"/>
      <name val="Aptos Narrow"/>
      <family val="2"/>
      <scheme val="minor"/>
    </font>
    <font>
      <sz val="11"/>
      <color rgb="FF1D419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Myriad Pro"/>
      <family val="2"/>
    </font>
    <font>
      <sz val="6"/>
      <color theme="1"/>
      <name val="Myriad Pro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1D4190"/>
        <bgColor rgb="FF0079AB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rgb="FF7F7F7F"/>
      </bottom>
      <diagonal/>
    </border>
  </borders>
  <cellStyleXfs count="5">
    <xf numFmtId="0" fontId="0" fillId="0" borderId="0"/>
    <xf numFmtId="0" fontId="7" fillId="0" borderId="0"/>
    <xf numFmtId="0" fontId="9" fillId="2" borderId="1" applyNumberFormat="0" applyAlignment="0" applyProtection="0"/>
    <xf numFmtId="0" fontId="10" fillId="3" borderId="1" applyNumberFormat="0" applyAlignment="0" applyProtection="0"/>
    <xf numFmtId="0" fontId="15" fillId="4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vertical="center"/>
    </xf>
    <xf numFmtId="0" fontId="0" fillId="0" borderId="7" xfId="0" applyBorder="1"/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Border="1" applyAlignment="1">
      <alignment horizontal="left" vertical="center"/>
    </xf>
    <xf numFmtId="0" fontId="0" fillId="0" borderId="2" xfId="0" applyBorder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8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164" fontId="0" fillId="0" borderId="0" xfId="0" applyNumberForma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164" fontId="0" fillId="0" borderId="8" xfId="0" applyNumberFormat="1" applyBorder="1" applyAlignment="1" applyProtection="1">
      <alignment horizontal="center" vertical="center"/>
      <protection hidden="1"/>
    </xf>
    <xf numFmtId="164" fontId="0" fillId="0" borderId="9" xfId="0" applyNumberFormat="1" applyBorder="1" applyAlignment="1" applyProtection="1">
      <alignment horizontal="center" vertical="center"/>
      <protection hidden="1"/>
    </xf>
    <xf numFmtId="164" fontId="0" fillId="0" borderId="19" xfId="0" applyNumberFormat="1" applyBorder="1" applyAlignment="1" applyProtection="1">
      <alignment horizontal="center" vertical="center"/>
      <protection hidden="1"/>
    </xf>
    <xf numFmtId="164" fontId="0" fillId="0" borderId="15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>
      <alignment vertical="center"/>
    </xf>
    <xf numFmtId="0" fontId="17" fillId="6" borderId="1" xfId="2" applyFont="1" applyFill="1" applyAlignment="1">
      <alignment horizontal="center" vertical="center"/>
    </xf>
    <xf numFmtId="0" fontId="17" fillId="6" borderId="10" xfId="2" applyNumberFormat="1" applyFont="1" applyFill="1" applyBorder="1" applyAlignment="1">
      <alignment horizontal="center" vertical="center"/>
    </xf>
    <xf numFmtId="0" fontId="17" fillId="6" borderId="12" xfId="2" applyNumberFormat="1" applyFont="1" applyFill="1" applyBorder="1" applyAlignment="1">
      <alignment horizontal="center" vertical="center"/>
    </xf>
    <xf numFmtId="0" fontId="17" fillId="6" borderId="12" xfId="2" applyFont="1" applyFill="1" applyBorder="1" applyAlignment="1">
      <alignment horizontal="center" vertical="center"/>
    </xf>
    <xf numFmtId="0" fontId="17" fillId="6" borderId="14" xfId="2" applyFont="1" applyFill="1" applyBorder="1" applyAlignment="1">
      <alignment horizontal="center" vertical="center"/>
    </xf>
    <xf numFmtId="0" fontId="17" fillId="6" borderId="14" xfId="2" applyNumberFormat="1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/>
    <xf numFmtId="49" fontId="0" fillId="0" borderId="0" xfId="0" applyNumberForma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7" fontId="19" fillId="0" borderId="0" xfId="0" applyNumberFormat="1" applyFont="1" applyAlignment="1">
      <alignment horizontal="left" vertical="center"/>
    </xf>
    <xf numFmtId="0" fontId="17" fillId="6" borderId="20" xfId="2" applyFont="1" applyFill="1" applyBorder="1" applyAlignment="1">
      <alignment horizontal="center"/>
    </xf>
    <xf numFmtId="0" fontId="17" fillId="6" borderId="21" xfId="2" applyFont="1" applyFill="1" applyBorder="1" applyAlignment="1">
      <alignment horizontal="center"/>
    </xf>
    <xf numFmtId="0" fontId="16" fillId="5" borderId="11" xfId="2" applyFont="1" applyFill="1" applyBorder="1" applyAlignment="1" applyProtection="1">
      <alignment horizontal="center"/>
      <protection hidden="1"/>
    </xf>
    <xf numFmtId="0" fontId="16" fillId="5" borderId="13" xfId="2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5">
    <cellStyle name="Berekening 2" xfId="3" xr:uid="{B8AF9838-5DA7-48CF-BD27-9D42DF559E80}"/>
    <cellStyle name="Goed 2" xfId="4" xr:uid="{FE3C7097-6C54-4671-BD17-43FADD56C2BA}"/>
    <cellStyle name="Invoer 2" xfId="2" xr:uid="{226B5448-9598-4FFB-9755-068BADFEA132}"/>
    <cellStyle name="Standaard" xfId="0" builtinId="0"/>
    <cellStyle name="Standaard 2" xfId="1" xr:uid="{76EABA91-24C2-46BB-B6E3-77EB7E5ED94A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1D4190"/>
      <color rgb="FF0079AB"/>
      <color rgb="FFFFCC99"/>
      <color rgb="FF007C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913263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F9D772-3617-3EB9-0CC7-96328F4D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2808738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206534</xdr:colOff>
      <xdr:row>12</xdr:row>
      <xdr:rowOff>57206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023A092-50C9-945C-9D96-FC717C4FA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28700"/>
          <a:ext cx="5687219" cy="40010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7</xdr:col>
      <xdr:colOff>55765</xdr:colOff>
      <xdr:row>15</xdr:row>
      <xdr:rowOff>47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88FDB9A-067E-CD8A-F209-74C3B06C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543050"/>
          <a:ext cx="3724795" cy="33342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10</xdr:col>
      <xdr:colOff>358956</xdr:colOff>
      <xdr:row>30</xdr:row>
      <xdr:rowOff>15482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F01C8E88-0BC7-6CCC-F2A8-4BCFA1E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2743200"/>
          <a:ext cx="5849166" cy="17337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10</xdr:col>
      <xdr:colOff>358956</xdr:colOff>
      <xdr:row>57</xdr:row>
      <xdr:rowOff>114938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351DB15F-12B5-4AE0-B425-EF83439B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4629150"/>
          <a:ext cx="5849166" cy="457263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7</xdr:col>
      <xdr:colOff>95772</xdr:colOff>
      <xdr:row>90</xdr:row>
      <xdr:rowOff>15793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32EA1162-38D1-F7AD-45F4-01779778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" y="10972800"/>
          <a:ext cx="3743847" cy="396295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10</xdr:col>
      <xdr:colOff>97935</xdr:colOff>
      <xdr:row>66</xdr:row>
      <xdr:rowOff>57228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86A3E58B-FB1C-3AB2-DB6E-EE35F172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9200" y="10287000"/>
          <a:ext cx="5591955" cy="56205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370338</xdr:colOff>
      <xdr:row>3</xdr:row>
      <xdr:rowOff>152400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5EB1FEA-B067-4269-9764-2B6F3C03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2808738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DDE7-C0BA-466A-8DED-9A62C9D04C2A}">
  <sheetPr>
    <pageSetUpPr fitToPage="1"/>
  </sheetPr>
  <dimension ref="A1:V63"/>
  <sheetViews>
    <sheetView showGridLines="0" showRowColHeaders="0" tabSelected="1" zoomScaleNormal="100" workbookViewId="0">
      <selection activeCell="E8" sqref="E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8" x14ac:dyDescent="0.25"/>
  <cols>
    <col min="2" max="2" width="10.77734375" customWidth="1"/>
    <col min="3" max="3" width="16.77734375" customWidth="1"/>
    <col min="4" max="6" width="17.33203125" customWidth="1"/>
    <col min="7" max="7" width="13.77734375" customWidth="1"/>
    <col min="8" max="8" width="25.77734375" customWidth="1"/>
    <col min="9" max="9" width="25.77734375" hidden="1" customWidth="1"/>
    <col min="10" max="16" width="40.77734375" style="5" hidden="1" customWidth="1"/>
    <col min="17" max="17" width="25.77734375" customWidth="1"/>
    <col min="18" max="22" width="8.88671875" customWidth="1"/>
    <col min="24" max="25" width="8.88671875" customWidth="1"/>
  </cols>
  <sheetData>
    <row r="1" spans="1:22" x14ac:dyDescent="0.25">
      <c r="A1" s="57" t="s">
        <v>93</v>
      </c>
      <c r="B1" s="56"/>
    </row>
    <row r="2" spans="1:22" x14ac:dyDescent="0.25">
      <c r="A2" s="58">
        <v>46174</v>
      </c>
    </row>
    <row r="4" spans="1:22" x14ac:dyDescent="0.25">
      <c r="J4"/>
      <c r="K4"/>
      <c r="L4"/>
      <c r="M4"/>
      <c r="N4"/>
      <c r="O4"/>
      <c r="P4"/>
    </row>
    <row r="5" spans="1:22" x14ac:dyDescent="0.25">
      <c r="B5" s="2" t="s">
        <v>0</v>
      </c>
      <c r="J5"/>
      <c r="K5"/>
      <c r="L5"/>
      <c r="M5"/>
      <c r="N5"/>
      <c r="O5"/>
      <c r="P5"/>
    </row>
    <row r="6" spans="1:22" x14ac:dyDescent="0.25">
      <c r="J6"/>
      <c r="K6"/>
      <c r="L6"/>
      <c r="M6"/>
      <c r="N6"/>
      <c r="O6"/>
      <c r="P6"/>
    </row>
    <row r="7" spans="1:22" ht="13.95" x14ac:dyDescent="0.25">
      <c r="S7" s="8"/>
      <c r="T7" s="8"/>
      <c r="U7" s="8"/>
    </row>
    <row r="8" spans="1:22" x14ac:dyDescent="0.25">
      <c r="C8" s="8"/>
      <c r="E8" s="8"/>
      <c r="S8" s="8"/>
      <c r="T8" s="8"/>
      <c r="U8" s="8"/>
    </row>
    <row r="9" spans="1:22" ht="14.4" x14ac:dyDescent="0.3">
      <c r="B9" s="46" t="s">
        <v>2</v>
      </c>
      <c r="C9" s="13"/>
      <c r="D9" s="53" t="s">
        <v>91</v>
      </c>
      <c r="E9" s="59" t="s">
        <v>49</v>
      </c>
      <c r="F9" s="60"/>
      <c r="H9" s="5"/>
      <c r="I9" s="5"/>
      <c r="Q9" s="5"/>
    </row>
    <row r="10" spans="1:22" ht="14.4" x14ac:dyDescent="0.3">
      <c r="B10" s="7"/>
      <c r="C10" s="18"/>
      <c r="D10" s="54" t="s">
        <v>5</v>
      </c>
      <c r="E10" s="61" t="str" cm="1">
        <f t="array" ref="E10">IF(AND($E$9='Drukverlieswaardes onderdelen'!$F$38,SUM(Rekenblad!$F$13:$F$30)&lt;=4,SUM(Rekenblad!$D$13:$D$30)&lt;=250),'Drukverlieswaardes onderdelen'!$F$42,IF(AND(Rekenblad!$E$9='Drukverlieswaardes onderdelen'!$F$38,SUM(Rekenblad!$F$13:$F$30)&gt;=5,SUM(Rekenblad!$D$13:$D$30)&lt;=250),'Drukverlieswaardes onderdelen'!$F$41,IF(AND(Rekenblad!$E$9='Drukverlieswaardes onderdelen'!$F$38,SUM(Rekenblad!$F$13:$F$30)&lt;=6,SUM(Rekenblad!$D$13:$D$30)&gt;=251),'Drukverlieswaardes onderdelen'!$F$40,IF(AND(Rekenblad!$E$9='Drukverlieswaardes onderdelen'!$F$38,SUM(Rekenblad!$F$13:$F$30)&gt;=7,SUM(Rekenblad!$D$13:$D$30)&gt;=251),'Drukverlieswaardes onderdelen'!$F$39,IF(AND($E$9='Drukverlieswaardes onderdelen'!$E$38,SUM(Rekenblad!$D$13:$D$30)&lt;=250),'Drukverlieswaardes onderdelen'!$E$40,IF(AND(Rekenblad!$E$9='Drukverlieswaardes onderdelen'!$E$38,SUM(Rekenblad!$D$13:$D$30)&gt;=251),'Drukverlieswaardes onderdelen'!$E$39,IF(AND(Rekenblad!$E$9='Drukverlieswaardes onderdelen'!$D$38,SUM(Rekenblad!$D$13:$D$30)&lt;=250),'Drukverlieswaardes onderdelen'!$D$40,IF(AND(Rekenblad!$E$9='Drukverlieswaardes onderdelen'!$D$38,SUM(Rekenblad!$D$13:$D$30)&gt;=251),'Drukverlieswaardes onderdelen'!$D$39,IF(AND(Rekenblad!$E$9='Drukverlieswaardes onderdelen'!$C$38,SUM(Rekenblad!$D$13:$D$30)&lt;=250),'Drukverlieswaardes onderdelen'!$C$40,IF(AND(Rekenblad!$E$9='Drukverlieswaardes onderdelen'!$C$38,SUM(Rekenblad!$D$13:$D$30)&gt;=251),'Drukverlieswaardes onderdelen'!$C$39,FOUT))))))))))</f>
        <v>Kleine verdeler 4xØ90mm</v>
      </c>
      <c r="F10" s="62"/>
      <c r="H10" s="5"/>
      <c r="I10" s="5"/>
      <c r="Q10" s="5"/>
    </row>
    <row r="11" spans="1:22" x14ac:dyDescent="0.25">
      <c r="B11" s="7"/>
      <c r="C11" s="8"/>
      <c r="D11" s="8"/>
      <c r="E11" s="8"/>
      <c r="F11" s="9"/>
      <c r="H11" s="5"/>
      <c r="I11" s="5"/>
      <c r="Q11" s="5"/>
    </row>
    <row r="12" spans="1:22" ht="15" x14ac:dyDescent="0.25">
      <c r="B12" s="17"/>
      <c r="C12" s="19" t="s">
        <v>39</v>
      </c>
      <c r="D12" s="19" t="s">
        <v>4</v>
      </c>
      <c r="E12" s="30" t="s">
        <v>41</v>
      </c>
      <c r="F12" s="29" t="s">
        <v>40</v>
      </c>
      <c r="H12" s="32" t="s">
        <v>38</v>
      </c>
      <c r="I12" s="33" t="s">
        <v>52</v>
      </c>
      <c r="J12" s="33" t="s">
        <v>42</v>
      </c>
      <c r="K12" s="33" t="s">
        <v>43</v>
      </c>
      <c r="L12" s="33" t="s">
        <v>44</v>
      </c>
      <c r="M12" s="33" t="s">
        <v>45</v>
      </c>
      <c r="N12" s="33" t="s">
        <v>85</v>
      </c>
      <c r="O12" s="33" t="s">
        <v>86</v>
      </c>
      <c r="P12" s="33" t="s">
        <v>87</v>
      </c>
      <c r="Q12" s="34" t="s">
        <v>82</v>
      </c>
      <c r="S12" s="8"/>
    </row>
    <row r="13" spans="1:22" ht="14.4" x14ac:dyDescent="0.25">
      <c r="B13" s="7"/>
      <c r="C13" s="47"/>
      <c r="D13" s="47"/>
      <c r="E13" s="47"/>
      <c r="F13" s="48"/>
      <c r="H13" s="36">
        <f>IF(ISBLANK($C13),0,$C13)</f>
        <v>0</v>
      </c>
      <c r="I13" s="37">
        <f>(IF(ISBLANK($D13),0,(IF(AND($E$9='Drukverlieswaardes onderdelen'!$K$38,Rekenblad!F13=1),'Drukverlieswaardes onderdelen'!$K$39,IF(AND($E$9='Drukverlieswaardes onderdelen'!$K$38,Rekenblad!F13=2),'Drukverlieswaardes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3" s="37">
        <f>(IF(ISBLANK(D13),0,(SUM($D$13:$D$30)/VLOOKUP($E$10,'Drukverlieswaardes onderdelen'!$B$5:$K$14,7,FALSE))^VLOOKUP($E$10,'Drukverlieswaardes onderdelen'!$B$5:$K$14,8,FALSE)))</f>
        <v>0</v>
      </c>
      <c r="K13" s="37">
        <f>IFERROR((($D13/$F13)/(VLOOKUP($E$9,'Drukverlieswaardes onderdelen'!$B$20:$K$23,7,FALSE)))^(VLOOKUP(Rekenblad!$E$9,'Drukverlieswaardes onderdelen'!$B$20:$K$23,8,FALSE))*$E13,0)</f>
        <v>0</v>
      </c>
      <c r="L13" s="37">
        <f>IFERROR(($D13/(VLOOKUP($I13,'Drukverlieswaardes onderdelen'!$B$15:$K$19,7,FALSE)))^(VLOOKUP(Rekenblad!$I13,'Drukverlieswaardes onderdelen'!$B$15:$K$19,8,FALSE)),0)</f>
        <v>0</v>
      </c>
      <c r="M13" s="37">
        <f>SUM($J13:$L13)</f>
        <v>0</v>
      </c>
      <c r="N13" s="37">
        <f>IF($M13=0,0,MAX($M$13:$M$30)-M13)</f>
        <v>0</v>
      </c>
      <c r="O13" s="37">
        <f>IF(M13=0,0,VLOOKUP(INDEX($D$13:$D$30,MATCH(MAX($M$13:$M$30),$M$13:$M$30,0)),'Drukverlieswaardes onderdelen'!$C$55:$D$154,2,FALSE))</f>
        <v>0</v>
      </c>
      <c r="P13" s="37">
        <f>$O13+$N13</f>
        <v>0</v>
      </c>
      <c r="Q13" s="35" cm="1">
        <f t="array" ref="Q13">IF(ISBLANK($D13),0,_xlfn.XLOOKUP($P13,_xlfn.XLOOKUP(Rekenblad!$D13,'Drukverlieswaardes onderdelen'!$C$55:$C$154,'Drukverlieswaardes onderdelen'!$D$55:$AC$154,0,0,1),'Drukverlieswaardes onderdelen'!$D$157:$AC$157,'Drukverlieswaardes onderdelen'!$D$157,-1,1))</f>
        <v>0</v>
      </c>
      <c r="S13" s="8"/>
      <c r="T13" s="8"/>
      <c r="U13" s="8"/>
      <c r="V13" s="8"/>
    </row>
    <row r="14" spans="1:22" ht="14.4" x14ac:dyDescent="0.25">
      <c r="B14" s="7"/>
      <c r="C14" s="47"/>
      <c r="D14" s="47"/>
      <c r="E14" s="47"/>
      <c r="F14" s="49"/>
      <c r="H14" s="36">
        <f t="shared" ref="H14:H30" si="0">IF(ISBLANK($C14),0,$C14)</f>
        <v>0</v>
      </c>
      <c r="I14" s="37">
        <f>(IF(ISBLANK($D14),0,(IF(AND($E$9='Drukverlieswaardes onderdelen'!$K$38,Rekenblad!F14=1),'Drukverlieswaardes onderdelen'!$K$39,IF(AND($E$9='Drukverlieswaardes onderdelen'!$K$38,Rekenblad!F14=2),'Drukverlieswaardes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4" s="37">
        <f>(IF(ISBLANK(D14),0,(SUM($D$13:$D$30)/VLOOKUP($E$10,'Drukverlieswaardes onderdelen'!$B$5:$K$14,7,FALSE))^VLOOKUP($E$10,'Drukverlieswaardes onderdelen'!$B$5:$K$14,8,FALSE)))</f>
        <v>0</v>
      </c>
      <c r="K14" s="37">
        <f>IFERROR((($D14/$F14)/(VLOOKUP($E$9,'Drukverlieswaardes onderdelen'!$B$20:$K$23,7,FALSE)))^(VLOOKUP(Rekenblad!$E$9,'Drukverlieswaardes onderdelen'!$B$20:$K$23,8,FALSE))*$E14,0)</f>
        <v>0</v>
      </c>
      <c r="L14" s="37">
        <f>IFERROR(($D14/(VLOOKUP($I14,'Drukverlieswaardes onderdelen'!$B$15:$K$19,7,FALSE)))^(VLOOKUP(Rekenblad!$I14,'Drukverlieswaardes onderdelen'!$B$15:$K$19,8,FALSE)),0)</f>
        <v>0</v>
      </c>
      <c r="M14" s="37">
        <f t="shared" ref="M14:M30" si="1">SUM($J14:$L14)</f>
        <v>0</v>
      </c>
      <c r="N14" s="37">
        <f t="shared" ref="N14:N30" si="2">IF($M14=0,0,MAX($M$13:$M$30)-M14)</f>
        <v>0</v>
      </c>
      <c r="O14" s="37">
        <f>IF(M14=0,0,VLOOKUP(INDEX($D$13:$D$30,MATCH(MAX($M$13:$M$30),$M$13:$M$30,0)),'Drukverlieswaardes onderdelen'!$C$55:$D$154,2,FALSE))</f>
        <v>0</v>
      </c>
      <c r="P14" s="37">
        <f t="shared" ref="P14:P25" si="3">$O14+$N14</f>
        <v>0</v>
      </c>
      <c r="Q14" s="35" cm="1">
        <f t="array" ref="Q14">IF(ISBLANK($D14),0,_xlfn.XLOOKUP($P14,_xlfn.XLOOKUP(Rekenblad!$D14,'Drukverlieswaardes onderdelen'!$C$55:$C$154,'Drukverlieswaardes onderdelen'!$D$55:$AC$154,0,0,1),'Drukverlieswaardes onderdelen'!$D$157:$AC$157,'Drukverlieswaardes onderdelen'!$D$157,-1,1))</f>
        <v>0</v>
      </c>
      <c r="S14" s="8"/>
      <c r="T14" s="8"/>
      <c r="U14" s="8"/>
      <c r="V14" s="8"/>
    </row>
    <row r="15" spans="1:22" ht="14.4" x14ac:dyDescent="0.25">
      <c r="B15" s="7"/>
      <c r="C15" s="47"/>
      <c r="D15" s="47"/>
      <c r="E15" s="47"/>
      <c r="F15" s="49"/>
      <c r="H15" s="36">
        <f t="shared" si="0"/>
        <v>0</v>
      </c>
      <c r="I15" s="37">
        <f>(IF(ISBLANK($D15),0,(IF(AND($E$9='Drukverlieswaardes onderdelen'!$K$38,Rekenblad!F15=1),'Drukverlieswaardes onderdelen'!$K$39,IF(AND($E$9='Drukverlieswaardes onderdelen'!$K$38,Rekenblad!F15=2),'Drukverlieswaardes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5" s="37">
        <f>(IF(ISBLANK(D15),0,(SUM($D$13:$D$30)/VLOOKUP($E$10,'Drukverlieswaardes onderdelen'!$B$5:$K$14,7,FALSE))^VLOOKUP($E$10,'Drukverlieswaardes onderdelen'!$B$5:$K$14,8,FALSE)))</f>
        <v>0</v>
      </c>
      <c r="K15" s="37">
        <f>IFERROR((($D15/$F15)/(VLOOKUP($E$9,'Drukverlieswaardes onderdelen'!$B$20:$K$23,7,FALSE)))^(VLOOKUP(Rekenblad!$E$9,'Drukverlieswaardes onderdelen'!$B$20:$K$23,8,FALSE))*$E15,0)</f>
        <v>0</v>
      </c>
      <c r="L15" s="37">
        <f>IFERROR(($D15/(VLOOKUP($I15,'Drukverlieswaardes onderdelen'!$B$15:$K$19,7,FALSE)))^(VLOOKUP(Rekenblad!$I15,'Drukverlieswaardes onderdelen'!$B$15:$K$19,8,FALSE)),0)</f>
        <v>0</v>
      </c>
      <c r="M15" s="37">
        <f t="shared" si="1"/>
        <v>0</v>
      </c>
      <c r="N15" s="37">
        <f t="shared" si="2"/>
        <v>0</v>
      </c>
      <c r="O15" s="37">
        <f>IF(M15=0,0,VLOOKUP(INDEX($D$13:$D$30,MATCH(MAX($M$13:$M$30),$M$13:$M$30,0)),'Drukverlieswaardes onderdelen'!$C$55:$D$154,2,FALSE))</f>
        <v>0</v>
      </c>
      <c r="P15" s="37">
        <f t="shared" si="3"/>
        <v>0</v>
      </c>
      <c r="Q15" s="35" cm="1">
        <f t="array" ref="Q15">IF(ISBLANK($D15),0,_xlfn.XLOOKUP($P15,_xlfn.XLOOKUP(Rekenblad!$D15,'Drukverlieswaardes onderdelen'!$C$55:$C$154,'Drukverlieswaardes onderdelen'!$D$55:$AC$154,0,0,1),'Drukverlieswaardes onderdelen'!$D$157:$AC$157,'Drukverlieswaardes onderdelen'!$D$157,-1,1))</f>
        <v>0</v>
      </c>
      <c r="S15" s="8"/>
      <c r="T15" s="8"/>
      <c r="U15" s="8"/>
      <c r="V15" s="8"/>
    </row>
    <row r="16" spans="1:22" ht="14.4" x14ac:dyDescent="0.25">
      <c r="B16" s="7"/>
      <c r="C16" s="47"/>
      <c r="D16" s="47"/>
      <c r="E16" s="47"/>
      <c r="F16" s="49"/>
      <c r="H16" s="36">
        <f t="shared" si="0"/>
        <v>0</v>
      </c>
      <c r="I16" s="37">
        <f>(IF(ISBLANK($D16),0,(IF(AND($E$9='Drukverlieswaardes onderdelen'!$K$38,Rekenblad!F16=1),'Drukverlieswaardes onderdelen'!$K$39,IF(AND($E$9='Drukverlieswaardes onderdelen'!$K$38,Rekenblad!F16=2),'Drukverlieswaardes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6" s="37">
        <f>(IF(ISBLANK(D16),0,(SUM($D$13:$D$30)/VLOOKUP($E$10,'Drukverlieswaardes onderdelen'!$B$5:$K$14,7,FALSE))^VLOOKUP($E$10,'Drukverlieswaardes onderdelen'!$B$5:$K$14,8,FALSE)))</f>
        <v>0</v>
      </c>
      <c r="K16" s="37">
        <f>IFERROR((($D16/$F16)/(VLOOKUP($E$9,'Drukverlieswaardes onderdelen'!$B$20:$K$23,7,FALSE)))^(VLOOKUP(Rekenblad!$E$9,'Drukverlieswaardes onderdelen'!$B$20:$K$23,8,FALSE))*$E16,0)</f>
        <v>0</v>
      </c>
      <c r="L16" s="37">
        <f>IFERROR(($D16/(VLOOKUP($I16,'Drukverlieswaardes onderdelen'!$B$15:$K$19,7,FALSE)))^(VLOOKUP(Rekenblad!$I16,'Drukverlieswaardes onderdelen'!$B$15:$K$19,8,FALSE)),0)</f>
        <v>0</v>
      </c>
      <c r="M16" s="37">
        <f t="shared" si="1"/>
        <v>0</v>
      </c>
      <c r="N16" s="37">
        <f t="shared" si="2"/>
        <v>0</v>
      </c>
      <c r="O16" s="37">
        <f>IF(M16=0,0,VLOOKUP(INDEX($D$13:$D$30,MATCH(MAX($M$13:$M$30),$M$13:$M$30,0)),'Drukverlieswaardes onderdelen'!$C$55:$D$154,2,FALSE))</f>
        <v>0</v>
      </c>
      <c r="P16" s="37">
        <f t="shared" si="3"/>
        <v>0</v>
      </c>
      <c r="Q16" s="35" cm="1">
        <f t="array" ref="Q16">IF(ISBLANK($D16),0,_xlfn.XLOOKUP($P16,_xlfn.XLOOKUP(Rekenblad!$D16,'Drukverlieswaardes onderdelen'!$C$55:$C$154,'Drukverlieswaardes onderdelen'!$D$55:$AC$154,0,0,1),'Drukverlieswaardes onderdelen'!$D$157:$AC$157,'Drukverlieswaardes onderdelen'!$D$157,-1,1))</f>
        <v>0</v>
      </c>
      <c r="S16" s="8"/>
      <c r="T16" s="8"/>
      <c r="U16" s="8"/>
      <c r="V16" s="8"/>
    </row>
    <row r="17" spans="2:22" ht="14.4" x14ac:dyDescent="0.25">
      <c r="B17" s="7"/>
      <c r="C17" s="47"/>
      <c r="D17" s="47"/>
      <c r="E17" s="47"/>
      <c r="F17" s="50"/>
      <c r="H17" s="36">
        <f t="shared" si="0"/>
        <v>0</v>
      </c>
      <c r="I17" s="37">
        <f>(IF(ISBLANK($D17),0,(IF(AND($E$9='Drukverlieswaardes onderdelen'!$K$38,Rekenblad!F17=1),'Drukverlieswaardes onderdelen'!$K$39,IF(AND($E$9='Drukverlieswaardes onderdelen'!$K$38,Rekenblad!F17=2),'Drukverlieswaardes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7" s="37">
        <f>(IF(ISBLANK(D17),0,(SUM($D$13:$D$30)/VLOOKUP($E$10,'Drukverlieswaardes onderdelen'!$B$5:$K$14,7,FALSE))^VLOOKUP($E$10,'Drukverlieswaardes onderdelen'!$B$5:$K$14,8,FALSE)))</f>
        <v>0</v>
      </c>
      <c r="K17" s="37">
        <f>IFERROR((($D17/$F17)/(VLOOKUP($E$9,'Drukverlieswaardes onderdelen'!$B$20:$K$23,7,FALSE)))^(VLOOKUP(Rekenblad!$E$9,'Drukverlieswaardes onderdelen'!$B$20:$K$23,8,FALSE))*$E17,0)</f>
        <v>0</v>
      </c>
      <c r="L17" s="37">
        <f>IFERROR(($D17/(VLOOKUP($I17,'Drukverlieswaardes onderdelen'!$B$15:$K$19,7,FALSE)))^(VLOOKUP(Rekenblad!$I17,'Drukverlieswaardes onderdelen'!$B$15:$K$19,8,FALSE)),0)</f>
        <v>0</v>
      </c>
      <c r="M17" s="37">
        <f t="shared" si="1"/>
        <v>0</v>
      </c>
      <c r="N17" s="37">
        <f t="shared" si="2"/>
        <v>0</v>
      </c>
      <c r="O17" s="37">
        <f>IF(M17=0,0,VLOOKUP(INDEX($D$13:$D$30,MATCH(MAX($M$13:$M$30),$M$13:$M$30,0)),'Drukverlieswaardes onderdelen'!$C$55:$D$154,2,FALSE))</f>
        <v>0</v>
      </c>
      <c r="P17" s="37">
        <f t="shared" si="3"/>
        <v>0</v>
      </c>
      <c r="Q17" s="35" cm="1">
        <f t="array" ref="Q17">IF(ISBLANK($D17),0,_xlfn.XLOOKUP($P17,_xlfn.XLOOKUP(Rekenblad!$D17,'Drukverlieswaardes onderdelen'!$C$55:$C$154,'Drukverlieswaardes onderdelen'!$D$55:$AC$154,0,0,1),'Drukverlieswaardes onderdelen'!$D$157:$AC$157,'Drukverlieswaardes onderdelen'!$D$157,-1,1))</f>
        <v>0</v>
      </c>
      <c r="S17" s="8"/>
      <c r="T17" s="8"/>
      <c r="U17" s="8"/>
      <c r="V17" s="8"/>
    </row>
    <row r="18" spans="2:22" ht="14.4" x14ac:dyDescent="0.25">
      <c r="B18" s="7"/>
      <c r="C18" s="47"/>
      <c r="D18" s="47"/>
      <c r="E18" s="47"/>
      <c r="F18" s="50"/>
      <c r="H18" s="36">
        <f t="shared" si="0"/>
        <v>0</v>
      </c>
      <c r="I18" s="37">
        <f>(IF(ISBLANK($D18),0,(IF(AND($E$9='Drukverlieswaardes onderdelen'!$K$38,Rekenblad!F18=1),'Drukverlieswaardes onderdelen'!$K$39,IF(AND($E$9='Drukverlieswaardes onderdelen'!$K$38,Rekenblad!F18=2),'Drukverlieswaardes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8" s="37">
        <f>(IF(ISBLANK(D18),0,(SUM($D$13:$D$30)/VLOOKUP($E$10,'Drukverlieswaardes onderdelen'!$B$5:$K$14,7,FALSE))^VLOOKUP($E$10,'Drukverlieswaardes onderdelen'!$B$5:$K$14,8,FALSE)))</f>
        <v>0</v>
      </c>
      <c r="K18" s="37">
        <f>IFERROR((($D18/$F18)/(VLOOKUP($E$9,'Drukverlieswaardes onderdelen'!$B$20:$K$23,7,FALSE)))^(VLOOKUP(Rekenblad!$E$9,'Drukverlieswaardes onderdelen'!$B$20:$K$23,8,FALSE))*$E18,0)</f>
        <v>0</v>
      </c>
      <c r="L18" s="37">
        <f>IFERROR(($D18/(VLOOKUP($I18,'Drukverlieswaardes onderdelen'!$B$15:$K$19,7,FALSE)))^(VLOOKUP(Rekenblad!$I18,'Drukverlieswaardes onderdelen'!$B$15:$K$19,8,FALSE)),0)</f>
        <v>0</v>
      </c>
      <c r="M18" s="37">
        <f t="shared" si="1"/>
        <v>0</v>
      </c>
      <c r="N18" s="37">
        <f t="shared" si="2"/>
        <v>0</v>
      </c>
      <c r="O18" s="37">
        <f>IF(M18=0,0,VLOOKUP(INDEX($D$13:$D$30,MATCH(MAX($M$13:$M$30),$M$13:$M$30,0)),'Drukverlieswaardes onderdelen'!$C$55:$D$154,2,FALSE))</f>
        <v>0</v>
      </c>
      <c r="P18" s="37">
        <f t="shared" si="3"/>
        <v>0</v>
      </c>
      <c r="Q18" s="35" cm="1">
        <f t="array" ref="Q18">IF(ISBLANK($D18),0,_xlfn.XLOOKUP($P18,_xlfn.XLOOKUP(Rekenblad!$D18,'Drukverlieswaardes onderdelen'!$C$55:$C$154,'Drukverlieswaardes onderdelen'!$D$55:$AC$154,0,0,1),'Drukverlieswaardes onderdelen'!$D$157:$AC$157,'Drukverlieswaardes onderdelen'!$D$157,-1,1))</f>
        <v>0</v>
      </c>
      <c r="S18" s="8"/>
      <c r="T18" s="8"/>
      <c r="U18" s="8"/>
      <c r="V18" s="8"/>
    </row>
    <row r="19" spans="2:22" ht="14.4" x14ac:dyDescent="0.25">
      <c r="B19" s="7"/>
      <c r="C19" s="47"/>
      <c r="D19" s="47"/>
      <c r="E19" s="47"/>
      <c r="F19" s="50"/>
      <c r="H19" s="36">
        <f t="shared" si="0"/>
        <v>0</v>
      </c>
      <c r="I19" s="37">
        <f>(IF(ISBLANK($D19),0,(IF(AND($E$9='Drukverlieswaardes onderdelen'!$K$38,Rekenblad!F19=1),'Drukverlieswaardes onderdelen'!$K$39,IF(AND($E$9='Drukverlieswaardes onderdelen'!$K$38,Rekenblad!F19=2),'Drukverlieswaardes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19" s="37">
        <f>(IF(ISBLANK(D19),0,(SUM($D$13:$D$30)/VLOOKUP($E$10,'Drukverlieswaardes onderdelen'!$B$5:$K$14,7,FALSE))^VLOOKUP($E$10,'Drukverlieswaardes onderdelen'!$B$5:$K$14,8,FALSE)))</f>
        <v>0</v>
      </c>
      <c r="K19" s="37">
        <f>IFERROR((($D19/$F19)/(VLOOKUP($E$9,'Drukverlieswaardes onderdelen'!$B$20:$K$23,7,FALSE)))^(VLOOKUP(Rekenblad!$E$9,'Drukverlieswaardes onderdelen'!$B$20:$K$23,8,FALSE))*$E19,0)</f>
        <v>0</v>
      </c>
      <c r="L19" s="37">
        <f>IFERROR(($D19/(VLOOKUP($I19,'Drukverlieswaardes onderdelen'!$B$15:$K$19,7,FALSE)))^(VLOOKUP(Rekenblad!$I19,'Drukverlieswaardes onderdelen'!$B$15:$K$19,8,FALSE)),0)</f>
        <v>0</v>
      </c>
      <c r="M19" s="37">
        <f t="shared" si="1"/>
        <v>0</v>
      </c>
      <c r="N19" s="37">
        <f t="shared" si="2"/>
        <v>0</v>
      </c>
      <c r="O19" s="37">
        <f>IF(M19=0,0,VLOOKUP(INDEX($D$13:$D$30,MATCH(MAX($M$13:$M$30),$M$13:$M$30,0)),'Drukverlieswaardes onderdelen'!$C$55:$D$154,2,FALSE))</f>
        <v>0</v>
      </c>
      <c r="P19" s="37">
        <f t="shared" si="3"/>
        <v>0</v>
      </c>
      <c r="Q19" s="35" cm="1">
        <f t="array" ref="Q19">IF(ISBLANK($D19),0,_xlfn.XLOOKUP($P19,_xlfn.XLOOKUP(Rekenblad!$D19,'Drukverlieswaardes onderdelen'!$C$55:$C$154,'Drukverlieswaardes onderdelen'!$D$55:$AC$154,0,0,1),'Drukverlieswaardes onderdelen'!$D$157:$AC$157,'Drukverlieswaardes onderdelen'!$D$157,-1,1))</f>
        <v>0</v>
      </c>
      <c r="S19" s="8"/>
      <c r="T19" s="8"/>
      <c r="U19" s="8"/>
      <c r="V19" s="8"/>
    </row>
    <row r="20" spans="2:22" ht="14.4" x14ac:dyDescent="0.25">
      <c r="B20" s="7"/>
      <c r="C20" s="47"/>
      <c r="D20" s="47"/>
      <c r="E20" s="47"/>
      <c r="F20" s="50"/>
      <c r="H20" s="36">
        <f t="shared" si="0"/>
        <v>0</v>
      </c>
      <c r="I20" s="37">
        <f>(IF(ISBLANK($D20),0,(IF(AND($E$9='Drukverlieswaardes onderdelen'!$K$38,Rekenblad!F20=1),'Drukverlieswaardes onderdelen'!$K$39,IF(AND($E$9='Drukverlieswaardes onderdelen'!$K$38,Rekenblad!F20=2),'Drukverlieswaardes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0" s="37">
        <f>(IF(ISBLANK(D20),0,(SUM($D$13:$D$30)/VLOOKUP($E$10,'Drukverlieswaardes onderdelen'!$B$5:$K$14,7,FALSE))^VLOOKUP($E$10,'Drukverlieswaardes onderdelen'!$B$5:$K$14,8,FALSE)))</f>
        <v>0</v>
      </c>
      <c r="K20" s="37">
        <f>IFERROR((($D20/$F20)/(VLOOKUP($E$9,'Drukverlieswaardes onderdelen'!$B$20:$K$23,7,FALSE)))^(VLOOKUP(Rekenblad!$E$9,'Drukverlieswaardes onderdelen'!$B$20:$K$23,8,FALSE))*$E20,0)</f>
        <v>0</v>
      </c>
      <c r="L20" s="37">
        <f>IFERROR(($D20/(VLOOKUP($I20,'Drukverlieswaardes onderdelen'!$B$15:$K$19,7,FALSE)))^(VLOOKUP(Rekenblad!$I20,'Drukverlieswaardes onderdelen'!$B$15:$K$19,8,FALSE)),0)</f>
        <v>0</v>
      </c>
      <c r="M20" s="37">
        <f t="shared" si="1"/>
        <v>0</v>
      </c>
      <c r="N20" s="37">
        <f t="shared" si="2"/>
        <v>0</v>
      </c>
      <c r="O20" s="37">
        <f>IF(M20=0,0,VLOOKUP(INDEX($D$13:$D$30,MATCH(MAX($M$13:$M$30),$M$13:$M$30,0)),'Drukverlieswaardes onderdelen'!$C$55:$D$154,2,FALSE))</f>
        <v>0</v>
      </c>
      <c r="P20" s="37">
        <f t="shared" si="3"/>
        <v>0</v>
      </c>
      <c r="Q20" s="35" cm="1">
        <f t="array" ref="Q20">IF(ISBLANK($D20),0,_xlfn.XLOOKUP($P20,_xlfn.XLOOKUP(Rekenblad!$D20,'Drukverlieswaardes onderdelen'!$C$55:$C$154,'Drukverlieswaardes onderdelen'!$D$55:$AC$154,0,0,1),'Drukverlieswaardes onderdelen'!$D$157:$AC$157,'Drukverlieswaardes onderdelen'!$D$157,-1,1))</f>
        <v>0</v>
      </c>
      <c r="S20" s="8"/>
      <c r="T20" s="8"/>
      <c r="U20" s="8"/>
      <c r="V20" s="8"/>
    </row>
    <row r="21" spans="2:22" ht="14.4" x14ac:dyDescent="0.25">
      <c r="B21" s="7"/>
      <c r="C21" s="47"/>
      <c r="D21" s="47"/>
      <c r="E21" s="47"/>
      <c r="F21" s="50"/>
      <c r="H21" s="36">
        <f t="shared" si="0"/>
        <v>0</v>
      </c>
      <c r="I21" s="37">
        <f>(IF(ISBLANK($D21),0,(IF(AND($E$9='Drukverlieswaardes onderdelen'!$K$38,Rekenblad!F21=1),'Drukverlieswaardes onderdelen'!$K$39,IF(AND($E$9='Drukverlieswaardes onderdelen'!$K$38,Rekenblad!F21=2),'Drukverlieswaardes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1" s="37">
        <f>(IF(ISBLANK(D21),0,(SUM($D$13:$D$30)/VLOOKUP($E$10,'Drukverlieswaardes onderdelen'!$B$5:$K$14,7,FALSE))^VLOOKUP($E$10,'Drukverlieswaardes onderdelen'!$B$5:$K$14,8,FALSE)))</f>
        <v>0</v>
      </c>
      <c r="K21" s="37">
        <f>IFERROR((($D21/$F21)/(VLOOKUP($E$9,'Drukverlieswaardes onderdelen'!$B$20:$K$23,7,FALSE)))^(VLOOKUP(Rekenblad!$E$9,'Drukverlieswaardes onderdelen'!$B$20:$K$23,8,FALSE))*$E21,0)</f>
        <v>0</v>
      </c>
      <c r="L21" s="37">
        <f>IFERROR(($D21/(VLOOKUP($I21,'Drukverlieswaardes onderdelen'!$B$15:$K$19,7,FALSE)))^(VLOOKUP(Rekenblad!$I21,'Drukverlieswaardes onderdelen'!$B$15:$K$19,8,FALSE)),0)</f>
        <v>0</v>
      </c>
      <c r="M21" s="37">
        <f t="shared" si="1"/>
        <v>0</v>
      </c>
      <c r="N21" s="37">
        <f t="shared" si="2"/>
        <v>0</v>
      </c>
      <c r="O21" s="37">
        <f>IF(M21=0,0,VLOOKUP(INDEX($D$13:$D$30,MATCH(MAX($M$13:$M$30),$M$13:$M$30,0)),'Drukverlieswaardes onderdelen'!$C$55:$D$154,2,FALSE))</f>
        <v>0</v>
      </c>
      <c r="P21" s="37">
        <f t="shared" si="3"/>
        <v>0</v>
      </c>
      <c r="Q21" s="35" cm="1">
        <f t="array" ref="Q21">IF(ISBLANK($D21),0,_xlfn.XLOOKUP($P21,_xlfn.XLOOKUP(Rekenblad!$D21,'Drukverlieswaardes onderdelen'!$C$55:$C$154,'Drukverlieswaardes onderdelen'!$D$55:$AC$154,0,0,1),'Drukverlieswaardes onderdelen'!$D$157:$AC$157,'Drukverlieswaardes onderdelen'!$D$157,-1,1))</f>
        <v>0</v>
      </c>
      <c r="S21" s="8"/>
      <c r="T21" s="8"/>
      <c r="U21" s="8"/>
      <c r="V21" s="8"/>
    </row>
    <row r="22" spans="2:22" ht="14.4" x14ac:dyDescent="0.25">
      <c r="B22" s="7"/>
      <c r="C22" s="47"/>
      <c r="D22" s="47"/>
      <c r="E22" s="47"/>
      <c r="F22" s="50"/>
      <c r="H22" s="36">
        <f t="shared" si="0"/>
        <v>0</v>
      </c>
      <c r="I22" s="37">
        <f>(IF(ISBLANK($D22),0,(IF(AND($E$9='Drukverlieswaardes onderdelen'!$K$38,Rekenblad!F22=1),'Drukverlieswaardes onderdelen'!$K$39,IF(AND($E$9='Drukverlieswaardes onderdelen'!$K$38,Rekenblad!F22=2),'Drukverlieswaardes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2" s="37">
        <f>(IF(ISBLANK(D22),0,(SUM($D$13:$D$30)/VLOOKUP($E$10,'Drukverlieswaardes onderdelen'!$B$5:$K$14,7,FALSE))^VLOOKUP($E$10,'Drukverlieswaardes onderdelen'!$B$5:$K$14,8,FALSE)))</f>
        <v>0</v>
      </c>
      <c r="K22" s="37">
        <f>IFERROR((($D22/$F22)/(VLOOKUP($E$9,'Drukverlieswaardes onderdelen'!$B$20:$K$23,7,FALSE)))^(VLOOKUP(Rekenblad!$E$9,'Drukverlieswaardes onderdelen'!$B$20:$K$23,8,FALSE))*$E22,0)</f>
        <v>0</v>
      </c>
      <c r="L22" s="37">
        <f>IFERROR(($D22/(VLOOKUP($I22,'Drukverlieswaardes onderdelen'!$B$15:$K$19,7,FALSE)))^(VLOOKUP(Rekenblad!$I22,'Drukverlieswaardes onderdelen'!$B$15:$K$19,8,FALSE)),0)</f>
        <v>0</v>
      </c>
      <c r="M22" s="37">
        <f t="shared" si="1"/>
        <v>0</v>
      </c>
      <c r="N22" s="37">
        <f t="shared" si="2"/>
        <v>0</v>
      </c>
      <c r="O22" s="37">
        <f>IF(M22=0,0,VLOOKUP(INDEX($D$13:$D$30,MATCH(MAX($M$13:$M$30),$M$13:$M$30,0)),'Drukverlieswaardes onderdelen'!$C$55:$D$154,2,FALSE))</f>
        <v>0</v>
      </c>
      <c r="P22" s="37">
        <f t="shared" si="3"/>
        <v>0</v>
      </c>
      <c r="Q22" s="35" cm="1">
        <f t="array" ref="Q22">IF(ISBLANK($D22),0,_xlfn.XLOOKUP($P22,_xlfn.XLOOKUP(Rekenblad!$D22,'Drukverlieswaardes onderdelen'!$C$55:$C$154,'Drukverlieswaardes onderdelen'!$D$55:$AC$154,0,0,1),'Drukverlieswaardes onderdelen'!$D$157:$AC$157,'Drukverlieswaardes onderdelen'!$D$157,-1,1))</f>
        <v>0</v>
      </c>
      <c r="U22" s="8"/>
      <c r="V22" s="8"/>
    </row>
    <row r="23" spans="2:22" ht="14.4" x14ac:dyDescent="0.25">
      <c r="B23" s="7"/>
      <c r="C23" s="47"/>
      <c r="D23" s="47"/>
      <c r="E23" s="47"/>
      <c r="F23" s="50"/>
      <c r="H23" s="36">
        <f t="shared" si="0"/>
        <v>0</v>
      </c>
      <c r="I23" s="37">
        <f>(IF(ISBLANK($D23),0,(IF(AND($E$9='Drukverlieswaardes onderdelen'!$K$38,Rekenblad!F23=1),'Drukverlieswaardes onderdelen'!$K$39,IF(AND($E$9='Drukverlieswaardes onderdelen'!$K$38,Rekenblad!F23=2),'Drukverlieswaardes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3" s="37">
        <f>(IF(ISBLANK(D23),0,(SUM($D$13:$D$30)/VLOOKUP($E$10,'Drukverlieswaardes onderdelen'!$B$5:$K$14,7,FALSE))^VLOOKUP($E$10,'Drukverlieswaardes onderdelen'!$B$5:$K$14,8,FALSE)))</f>
        <v>0</v>
      </c>
      <c r="K23" s="37">
        <f>IFERROR((($D23/$F23)/(VLOOKUP($E$9,'Drukverlieswaardes onderdelen'!$B$20:$K$23,7,FALSE)))^(VLOOKUP(Rekenblad!$E$9,'Drukverlieswaardes onderdelen'!$B$20:$K$23,8,FALSE))*$E23,0)</f>
        <v>0</v>
      </c>
      <c r="L23" s="37">
        <f>IFERROR(($D23/(VLOOKUP($I23,'Drukverlieswaardes onderdelen'!$B$15:$K$19,7,FALSE)))^(VLOOKUP(Rekenblad!$I23,'Drukverlieswaardes onderdelen'!$B$15:$K$19,8,FALSE)),0)</f>
        <v>0</v>
      </c>
      <c r="M23" s="37">
        <f t="shared" si="1"/>
        <v>0</v>
      </c>
      <c r="N23" s="37">
        <f t="shared" si="2"/>
        <v>0</v>
      </c>
      <c r="O23" s="37">
        <f>IF(M23=0,0,VLOOKUP(INDEX($D$13:$D$30,MATCH(MAX($M$13:$M$30),$M$13:$M$30,0)),'Drukverlieswaardes onderdelen'!$C$55:$D$154,2,FALSE))</f>
        <v>0</v>
      </c>
      <c r="P23" s="37">
        <f t="shared" si="3"/>
        <v>0</v>
      </c>
      <c r="Q23" s="35" cm="1">
        <f t="array" ref="Q23">IF(ISBLANK($D23),0,_xlfn.XLOOKUP($P23,_xlfn.XLOOKUP(Rekenblad!$D23,'Drukverlieswaardes onderdelen'!$C$55:$C$154,'Drukverlieswaardes onderdelen'!$D$55:$AC$154,0,0,1),'Drukverlieswaardes onderdelen'!$D$157:$AC$157,'Drukverlieswaardes onderdelen'!$D$157,-1,1))</f>
        <v>0</v>
      </c>
      <c r="U23" s="8"/>
      <c r="V23" s="8"/>
    </row>
    <row r="24" spans="2:22" ht="14.4" x14ac:dyDescent="0.25">
      <c r="B24" s="7"/>
      <c r="C24" s="47"/>
      <c r="D24" s="47"/>
      <c r="E24" s="47"/>
      <c r="F24" s="50"/>
      <c r="H24" s="36">
        <f t="shared" si="0"/>
        <v>0</v>
      </c>
      <c r="I24" s="37">
        <f>(IF(ISBLANK($D24),0,(IF(AND($E$9='Drukverlieswaardes onderdelen'!$K$38,Rekenblad!F24=1),'Drukverlieswaardes onderdelen'!$K$39,IF(AND($E$9='Drukverlieswaardes onderdelen'!$K$38,Rekenblad!F24=2),'Drukverlieswaardes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4" s="37">
        <f>(IF(ISBLANK(D24),0,(SUM($D$13:$D$30)/VLOOKUP($E$10,'Drukverlieswaardes onderdelen'!$B$5:$K$14,7,FALSE))^VLOOKUP($E$10,'Drukverlieswaardes onderdelen'!$B$5:$K$14,8,FALSE)))</f>
        <v>0</v>
      </c>
      <c r="K24" s="37">
        <f>IFERROR((($D24/$F24)/(VLOOKUP($E$9,'Drukverlieswaardes onderdelen'!$B$20:$K$23,7,FALSE)))^(VLOOKUP(Rekenblad!$E$9,'Drukverlieswaardes onderdelen'!$B$20:$K$23,8,FALSE))*$E24,0)</f>
        <v>0</v>
      </c>
      <c r="L24" s="37">
        <f>IFERROR(($D24/(VLOOKUP($I24,'Drukverlieswaardes onderdelen'!$B$15:$K$19,7,FALSE)))^(VLOOKUP(Rekenblad!$I24,'Drukverlieswaardes onderdelen'!$B$15:$K$19,8,FALSE)),0)</f>
        <v>0</v>
      </c>
      <c r="M24" s="37">
        <f t="shared" si="1"/>
        <v>0</v>
      </c>
      <c r="N24" s="37">
        <f t="shared" si="2"/>
        <v>0</v>
      </c>
      <c r="O24" s="37">
        <f>IF(M24=0,0,VLOOKUP(INDEX($D$13:$D$30,MATCH(MAX($M$13:$M$30),$M$13:$M$30,0)),'Drukverlieswaardes onderdelen'!$C$55:$D$154,2,FALSE))</f>
        <v>0</v>
      </c>
      <c r="P24" s="37">
        <f t="shared" si="3"/>
        <v>0</v>
      </c>
      <c r="Q24" s="35" cm="1">
        <f t="array" ref="Q24">IF(ISBLANK($D24),0,_xlfn.XLOOKUP($P24,_xlfn.XLOOKUP(Rekenblad!$D24,'Drukverlieswaardes onderdelen'!$C$55:$C$154,'Drukverlieswaardes onderdelen'!$D$55:$AC$154,0,0,1),'Drukverlieswaardes onderdelen'!$D$157:$AC$157,'Drukverlieswaardes onderdelen'!$D$157,-1,1))</f>
        <v>0</v>
      </c>
      <c r="U24" s="8"/>
      <c r="V24" s="8"/>
    </row>
    <row r="25" spans="2:22" ht="14.4" x14ac:dyDescent="0.25">
      <c r="B25" s="7"/>
      <c r="C25" s="47"/>
      <c r="D25" s="47"/>
      <c r="E25" s="47"/>
      <c r="F25" s="50"/>
      <c r="H25" s="36">
        <f t="shared" si="0"/>
        <v>0</v>
      </c>
      <c r="I25" s="37">
        <f>(IF(ISBLANK($D25),0,(IF(AND($E$9='Drukverlieswaardes onderdelen'!$K$38,Rekenblad!F25=1),'Drukverlieswaardes onderdelen'!$K$39,IF(AND($E$9='Drukverlieswaardes onderdelen'!$K$38,Rekenblad!F25=2),'Drukverlieswaardes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5" s="37">
        <f>(IF(ISBLANK(D25),0,(SUM($D$13:$D$30)/VLOOKUP($E$10,'Drukverlieswaardes onderdelen'!$B$5:$K$14,7,FALSE))^VLOOKUP($E$10,'Drukverlieswaardes onderdelen'!$B$5:$K$14,8,FALSE)))</f>
        <v>0</v>
      </c>
      <c r="K25" s="37">
        <f>IFERROR((($D25/$F25)/(VLOOKUP($E$9,'Drukverlieswaardes onderdelen'!$B$20:$K$23,7,FALSE)))^(VLOOKUP(Rekenblad!$E$9,'Drukverlieswaardes onderdelen'!$B$20:$K$23,8,FALSE))*$E25,0)</f>
        <v>0</v>
      </c>
      <c r="L25" s="37">
        <f>IFERROR(($D25/(VLOOKUP($I25,'Drukverlieswaardes onderdelen'!$B$15:$K$19,7,FALSE)))^(VLOOKUP(Rekenblad!$I25,'Drukverlieswaardes onderdelen'!$B$15:$K$19,8,FALSE)),0)</f>
        <v>0</v>
      </c>
      <c r="M25" s="37">
        <f t="shared" si="1"/>
        <v>0</v>
      </c>
      <c r="N25" s="37">
        <f t="shared" si="2"/>
        <v>0</v>
      </c>
      <c r="O25" s="37">
        <f>IF(M25=0,0,VLOOKUP(INDEX($D$13:$D$30,MATCH(MAX($M$13:$M$30),$M$13:$M$30,0)),'Drukverlieswaardes onderdelen'!$C$55:$D$154,2,FALSE))</f>
        <v>0</v>
      </c>
      <c r="P25" s="37">
        <f t="shared" si="3"/>
        <v>0</v>
      </c>
      <c r="Q25" s="35" cm="1">
        <f t="array" ref="Q25">IF(ISBLANK($D25),0,_xlfn.XLOOKUP($P25,_xlfn.XLOOKUP(Rekenblad!$D25,'Drukverlieswaardes onderdelen'!$C$55:$C$154,'Drukverlieswaardes onderdelen'!$D$55:$AC$154,0,0,1),'Drukverlieswaardes onderdelen'!$D$157:$AC$157,'Drukverlieswaardes onderdelen'!$D$157,-1,1))</f>
        <v>0</v>
      </c>
    </row>
    <row r="26" spans="2:22" ht="14.4" x14ac:dyDescent="0.25">
      <c r="B26" s="7"/>
      <c r="C26" s="47"/>
      <c r="D26" s="47"/>
      <c r="E26" s="47"/>
      <c r="F26" s="50"/>
      <c r="H26" s="36">
        <f t="shared" si="0"/>
        <v>0</v>
      </c>
      <c r="I26" s="37">
        <f>(IF(ISBLANK($D26),0,(IF(AND($E$9='Drukverlieswaardes onderdelen'!$K$38,Rekenblad!F26=1),'Drukverlieswaardes onderdelen'!$K$39,IF(AND($E$9='Drukverlieswaardes onderdelen'!$K$38,Rekenblad!F26=2),'Drukverlieswaardes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6" s="37">
        <f>(IF(ISBLANK(D26),0,(SUM($D$13:$D$30)/VLOOKUP($E$10,'Drukverlieswaardes onderdelen'!$B$5:$K$14,7,FALSE))^VLOOKUP($E$10,'Drukverlieswaardes onderdelen'!$B$5:$K$14,8,FALSE)))</f>
        <v>0</v>
      </c>
      <c r="K26" s="37">
        <f>IFERROR((($D26/$F26)/(VLOOKUP($E$9,'Drukverlieswaardes onderdelen'!$B$20:$K$23,7,FALSE)))^(VLOOKUP(Rekenblad!$E$9,'Drukverlieswaardes onderdelen'!$B$20:$K$23,8,FALSE))*$E26,0)</f>
        <v>0</v>
      </c>
      <c r="L26" s="37">
        <f>IFERROR(($D26/(VLOOKUP($I26,'Drukverlieswaardes onderdelen'!$B$15:$K$19,7,FALSE)))^(VLOOKUP(Rekenblad!$I26,'Drukverlieswaardes onderdelen'!$B$15:$K$19,8,FALSE)),0)</f>
        <v>0</v>
      </c>
      <c r="M26" s="37">
        <f t="shared" si="1"/>
        <v>0</v>
      </c>
      <c r="N26" s="37">
        <f t="shared" si="2"/>
        <v>0</v>
      </c>
      <c r="O26" s="37">
        <f>IF(M26=0,0,VLOOKUP(INDEX($D$13:$D$30,MATCH(MAX($M$13:$M$30),$M$13:$M$30,0)),'Drukverlieswaardes onderdelen'!$C$55:$D$154,2,FALSE))</f>
        <v>0</v>
      </c>
      <c r="P26" s="37">
        <f>$O26+$N26</f>
        <v>0</v>
      </c>
      <c r="Q26" s="35" cm="1">
        <f t="array" ref="Q26">IF(ISBLANK($D26),0,_xlfn.XLOOKUP($P26,_xlfn.XLOOKUP(Rekenblad!$D26,'Drukverlieswaardes onderdelen'!$C$55:$C$154,'Drukverlieswaardes onderdelen'!$D$55:$AC$154,0,0,1),'Drukverlieswaardes onderdelen'!$D$157:$AC$157,'Drukverlieswaardes onderdelen'!$D$157,-1,1))</f>
        <v>0</v>
      </c>
    </row>
    <row r="27" spans="2:22" ht="14.4" x14ac:dyDescent="0.25">
      <c r="B27" s="7"/>
      <c r="C27" s="47"/>
      <c r="D27" s="47"/>
      <c r="E27" s="47"/>
      <c r="F27" s="50"/>
      <c r="H27" s="36">
        <f t="shared" si="0"/>
        <v>0</v>
      </c>
      <c r="I27" s="37">
        <f>(IF(ISBLANK($D27),0,(IF(AND($E$9='Drukverlieswaardes onderdelen'!$K$38,Rekenblad!F27=1),'Drukverlieswaardes onderdelen'!$K$39,IF(AND($E$9='Drukverlieswaardes onderdelen'!$K$38,Rekenblad!F27=2),'Drukverlieswaardes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7" s="37">
        <f>(IF(ISBLANK(D27),0,(SUM($D$13:$D$30)/VLOOKUP($E$10,'Drukverlieswaardes onderdelen'!$B$5:$K$14,7,FALSE))^VLOOKUP($E$10,'Drukverlieswaardes onderdelen'!$B$5:$K$14,8,FALSE)))</f>
        <v>0</v>
      </c>
      <c r="K27" s="37">
        <f>IFERROR((($D27/$F27)/(VLOOKUP($E$9,'Drukverlieswaardes onderdelen'!$B$20:$K$23,7,FALSE)))^(VLOOKUP(Rekenblad!$E$9,'Drukverlieswaardes onderdelen'!$B$20:$K$23,8,FALSE))*$E27,0)</f>
        <v>0</v>
      </c>
      <c r="L27" s="37">
        <f>IFERROR(($D27/(VLOOKUP($I27,'Drukverlieswaardes onderdelen'!$B$15:$K$19,7,FALSE)))^(VLOOKUP(Rekenblad!$I27,'Drukverlieswaardes onderdelen'!$B$15:$K$19,8,FALSE)),0)</f>
        <v>0</v>
      </c>
      <c r="M27" s="37">
        <f t="shared" si="1"/>
        <v>0</v>
      </c>
      <c r="N27" s="37">
        <f t="shared" si="2"/>
        <v>0</v>
      </c>
      <c r="O27" s="37">
        <f>IF(M27=0,0,VLOOKUP(INDEX($D$13:$D$30,MATCH(MAX($M$13:$M$30),$M$13:$M$30,0)),'Drukverlieswaardes onderdelen'!$C$55:$D$154,2,FALSE))</f>
        <v>0</v>
      </c>
      <c r="P27" s="37">
        <f t="shared" ref="P27:P29" si="4">$O27+$N27</f>
        <v>0</v>
      </c>
      <c r="Q27" s="35" cm="1">
        <f t="array" ref="Q27">IF(ISBLANK($D27),0,_xlfn.XLOOKUP($P27,_xlfn.XLOOKUP(Rekenblad!$D27,'Drukverlieswaardes onderdelen'!$C$55:$C$154,'Drukverlieswaardes onderdelen'!$D$55:$AC$154,0,0,1),'Drukverlieswaardes onderdelen'!$D$157:$AC$157,'Drukverlieswaardes onderdelen'!$D$157,-1,1))</f>
        <v>0</v>
      </c>
    </row>
    <row r="28" spans="2:22" ht="14.4" x14ac:dyDescent="0.25">
      <c r="B28" s="7"/>
      <c r="C28" s="47"/>
      <c r="D28" s="47"/>
      <c r="E28" s="47"/>
      <c r="F28" s="50"/>
      <c r="H28" s="36">
        <f t="shared" si="0"/>
        <v>0</v>
      </c>
      <c r="I28" s="37">
        <f>(IF(ISBLANK($D28),0,(IF(AND($E$9='Drukverlieswaardes onderdelen'!$K$38,Rekenblad!F28=1),'Drukverlieswaardes onderdelen'!$K$39,IF(AND($E$9='Drukverlieswaardes onderdelen'!$K$38,Rekenblad!F28=2),'Drukverlieswaardes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8" s="37">
        <f>(IF(ISBLANK(D28),0,(SUM($D$13:$D$30)/VLOOKUP($E$10,'Drukverlieswaardes onderdelen'!$B$5:$K$14,7,FALSE))^VLOOKUP($E$10,'Drukverlieswaardes onderdelen'!$B$5:$K$14,8,FALSE)))</f>
        <v>0</v>
      </c>
      <c r="K28" s="37">
        <f>IFERROR((($D28/$F28)/(VLOOKUP($E$9,'Drukverlieswaardes onderdelen'!$B$20:$K$23,7,FALSE)))^(VLOOKUP(Rekenblad!$E$9,'Drukverlieswaardes onderdelen'!$B$20:$K$23,8,FALSE))*$E28,0)</f>
        <v>0</v>
      </c>
      <c r="L28" s="37">
        <f>IFERROR(($D28/(VLOOKUP($I28,'Drukverlieswaardes onderdelen'!$B$15:$K$19,7,FALSE)))^(VLOOKUP(Rekenblad!$I28,'Drukverlieswaardes onderdelen'!$B$15:$K$19,8,FALSE)),0)</f>
        <v>0</v>
      </c>
      <c r="M28" s="37">
        <f t="shared" si="1"/>
        <v>0</v>
      </c>
      <c r="N28" s="37">
        <f t="shared" si="2"/>
        <v>0</v>
      </c>
      <c r="O28" s="37">
        <f>IF(M28=0,0,VLOOKUP(INDEX($D$13:$D$30,MATCH(MAX($M$13:$M$30),$M$13:$M$30,0)),'Drukverlieswaardes onderdelen'!$C$55:$D$154,2,FALSE))</f>
        <v>0</v>
      </c>
      <c r="P28" s="37">
        <f t="shared" si="4"/>
        <v>0</v>
      </c>
      <c r="Q28" s="35" cm="1">
        <f t="array" ref="Q28">IF(ISBLANK($D28),0,_xlfn.XLOOKUP($P28,_xlfn.XLOOKUP(Rekenblad!$D28,'Drukverlieswaardes onderdelen'!$C$55:$C$154,'Drukverlieswaardes onderdelen'!$D$55:$AC$154,0,0,1),'Drukverlieswaardes onderdelen'!$D$157:$AC$157,'Drukverlieswaardes onderdelen'!$D$157,-1,1))</f>
        <v>0</v>
      </c>
    </row>
    <row r="29" spans="2:22" ht="14.4" x14ac:dyDescent="0.25">
      <c r="B29" s="7"/>
      <c r="C29" s="47"/>
      <c r="D29" s="47"/>
      <c r="E29" s="47"/>
      <c r="F29" s="50"/>
      <c r="H29" s="36">
        <f t="shared" si="0"/>
        <v>0</v>
      </c>
      <c r="I29" s="37">
        <f>(IF(ISBLANK($D29),0,(IF(AND($E$9='Drukverlieswaardes onderdelen'!$K$38,Rekenblad!F29=1),'Drukverlieswaardes onderdelen'!$K$39,IF(AND($E$9='Drukverlieswaardes onderdelen'!$K$38,Rekenblad!F29=2),'Drukverlieswaardes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29" s="37">
        <f>(IF(ISBLANK(D29),0,(SUM($D$13:$D$30)/VLOOKUP($E$10,'Drukverlieswaardes onderdelen'!$B$5:$K$14,7,FALSE))^VLOOKUP($E$10,'Drukverlieswaardes onderdelen'!$B$5:$K$14,8,FALSE)))</f>
        <v>0</v>
      </c>
      <c r="K29" s="37">
        <f>IFERROR((($D29/$F29)/(VLOOKUP($E$9,'Drukverlieswaardes onderdelen'!$B$20:$K$23,7,FALSE)))^(VLOOKUP(Rekenblad!$E$9,'Drukverlieswaardes onderdelen'!$B$20:$K$23,8,FALSE))*$E29,0)</f>
        <v>0</v>
      </c>
      <c r="L29" s="37">
        <f>IFERROR(($D29/(VLOOKUP($I29,'Drukverlieswaardes onderdelen'!$B$15:$K$19,7,FALSE)))^(VLOOKUP(Rekenblad!$I29,'Drukverlieswaardes onderdelen'!$B$15:$K$19,8,FALSE)),0)</f>
        <v>0</v>
      </c>
      <c r="M29" s="37">
        <f t="shared" si="1"/>
        <v>0</v>
      </c>
      <c r="N29" s="37">
        <f t="shared" si="2"/>
        <v>0</v>
      </c>
      <c r="O29" s="37">
        <f>IF(M29=0,0,VLOOKUP(INDEX($D$13:$D$30,MATCH(MAX($M$13:$M$30),$M$13:$M$30,0)),'Drukverlieswaardes onderdelen'!$C$55:$D$154,2,FALSE))</f>
        <v>0</v>
      </c>
      <c r="P29" s="37">
        <f t="shared" si="4"/>
        <v>0</v>
      </c>
      <c r="Q29" s="35" cm="1">
        <f t="array" ref="Q29">IF(ISBLANK($D29),0,_xlfn.XLOOKUP($P29,_xlfn.XLOOKUP(Rekenblad!$D29,'Drukverlieswaardes onderdelen'!$C$55:$C$154,'Drukverlieswaardes onderdelen'!$D$55:$AC$154,0,0,1),'Drukverlieswaardes onderdelen'!$D$157:$AC$157,'Drukverlieswaardes onderdelen'!$D$157,-1,1))</f>
        <v>0</v>
      </c>
    </row>
    <row r="30" spans="2:22" ht="14.4" x14ac:dyDescent="0.25">
      <c r="B30" s="7"/>
      <c r="C30" s="47"/>
      <c r="D30" s="47"/>
      <c r="E30" s="47"/>
      <c r="F30" s="51"/>
      <c r="H30" s="38">
        <f t="shared" si="0"/>
        <v>0</v>
      </c>
      <c r="I30" s="39">
        <f>(IF(ISBLANK($D30),0,(IF(AND($E$9='Drukverlieswaardes onderdelen'!$K$38,Rekenblad!F30=1),'Drukverlieswaardes onderdelen'!$K$39,IF(AND($E$9='Drukverlieswaardes onderdelen'!$K$38,Rekenblad!F30=2),'Drukverlieswaardes onderdelen'!$K$40,IF($E$9='Drukverlieswaardes onderdelen'!$J$38,'Drukverlieswaardes onderdelen'!$J$39,IF(Rekenblad!$E$9='Drukverlieswaardes onderdelen'!$I$38,'Drukverlieswaardes onderdelen'!$I$39,IF(Rekenblad!$E$9='Drukverlieswaardes onderdelen'!$H$38,'Drukverlieswaardes onderdelen'!$H$39,""))))))))</f>
        <v>0</v>
      </c>
      <c r="J30" s="39">
        <f>(IF(ISBLANK(D30),0,(SUM($D$13:$D$30)/VLOOKUP($E$10,'Drukverlieswaardes onderdelen'!$B$5:$K$14,7,FALSE))^VLOOKUP($E$10,'Drukverlieswaardes onderdelen'!$B$5:$K$14,8,FALSE)))</f>
        <v>0</v>
      </c>
      <c r="K30" s="39">
        <f>IFERROR((($D30/$F30)/(VLOOKUP($E$9,'Drukverlieswaardes onderdelen'!$B$20:$K$23,7,FALSE)))^(VLOOKUP(Rekenblad!$E$9,'Drukverlieswaardes onderdelen'!$B$20:$K$23,8,FALSE))*$E30,0)</f>
        <v>0</v>
      </c>
      <c r="L30" s="39">
        <f>IFERROR(($D30/(VLOOKUP($I30,'Drukverlieswaardes onderdelen'!$B$15:$K$19,7,FALSE)))^(VLOOKUP(Rekenblad!$I30,'Drukverlieswaardes onderdelen'!$B$15:$K$19,8,FALSE)),0)</f>
        <v>0</v>
      </c>
      <c r="M30" s="39">
        <f t="shared" si="1"/>
        <v>0</v>
      </c>
      <c r="N30" s="39">
        <f t="shared" si="2"/>
        <v>0</v>
      </c>
      <c r="O30" s="39">
        <f>IF(M30=0,0,VLOOKUP(INDEX($D$13:$D$30,MATCH(MAX($M$13:$M$30),$M$13:$M$30,0)),'Drukverlieswaardes onderdelen'!$C$55:$D$154,2,FALSE))</f>
        <v>0</v>
      </c>
      <c r="P30" s="40">
        <f>$O30+$N30</f>
        <v>0</v>
      </c>
      <c r="Q30" s="41" cm="1">
        <f t="array" ref="Q30">IF(ISBLANK($D30),0,_xlfn.XLOOKUP($P30,_xlfn.XLOOKUP(Rekenblad!$D30,'Drukverlieswaardes onderdelen'!$C$55:$C$154,'Drukverlieswaardes onderdelen'!$D$55:$AC$154,0,0,1),'Drukverlieswaardes onderdelen'!$D$157:$AC$157,'Drukverlieswaardes onderdelen'!$D$157,-1,1))</f>
        <v>0</v>
      </c>
    </row>
    <row r="31" spans="2:22" x14ac:dyDescent="0.25">
      <c r="B31" s="23"/>
      <c r="C31" s="13"/>
      <c r="D31" s="13"/>
      <c r="E31" s="13"/>
      <c r="F31" s="6"/>
      <c r="H31" s="5"/>
      <c r="I31" s="5"/>
      <c r="Q31" s="5"/>
    </row>
    <row r="32" spans="2:22" x14ac:dyDescent="0.25">
      <c r="B32" s="12" t="s">
        <v>3</v>
      </c>
      <c r="C32" s="43" t="str">
        <f>COUNTA(C13:C30)&amp;" ventielen"</f>
        <v>0 ventielen</v>
      </c>
      <c r="D32" s="44" t="str">
        <f>SUM(D13:D30)&amp;" m³/h"</f>
        <v>0 m³/h</v>
      </c>
      <c r="E32" s="44" t="str">
        <f>(E13*F13+E14*F14+E15*F15+E16*F16+E17*F17+E18*F18+E19*F19+E20*F20+E21*F21+E22*F22+E23*F23+E24*F24+E25*F25+E26*F26+E27*F27+E28*F28+E29*F29+E30*F30)&amp;" meter slang"</f>
        <v>0 meter slang</v>
      </c>
      <c r="F32" s="45" t="str">
        <f>SUM(F13:F30)&amp;" aansluitingen"</f>
        <v>0 aansluitingen</v>
      </c>
      <c r="H32" s="34" t="s">
        <v>88</v>
      </c>
      <c r="I32" s="5"/>
      <c r="Q32" s="42">
        <f>MAX($M$13:$M$30)+INDEX($O$13:$O$30,MATCH(MAX($M$13:$M$30),$M$13:$M$30,0))</f>
        <v>0</v>
      </c>
    </row>
    <row r="33" spans="1:21" x14ac:dyDescent="0.25">
      <c r="C33" s="8"/>
      <c r="E33" s="8"/>
      <c r="S33" s="8"/>
      <c r="T33" s="8"/>
      <c r="U33" s="8"/>
    </row>
    <row r="34" spans="1:21" x14ac:dyDescent="0.25">
      <c r="C34" s="8"/>
      <c r="E34" s="8"/>
      <c r="S34" s="8"/>
      <c r="T34" s="8"/>
      <c r="U34" s="8"/>
    </row>
    <row r="35" spans="1:21" ht="14.4" x14ac:dyDescent="0.3">
      <c r="B35" s="46" t="s">
        <v>1</v>
      </c>
      <c r="C35" s="13"/>
      <c r="D35" s="13" t="s">
        <v>91</v>
      </c>
      <c r="E35" s="59" t="s">
        <v>49</v>
      </c>
      <c r="F35" s="60"/>
      <c r="R35" s="8"/>
      <c r="S35" s="8"/>
      <c r="T35" s="8"/>
      <c r="U35" s="8"/>
    </row>
    <row r="36" spans="1:21" ht="14.4" x14ac:dyDescent="0.3">
      <c r="A36" s="9"/>
      <c r="B36" s="7"/>
      <c r="C36" s="22"/>
      <c r="D36" s="22" t="s">
        <v>5</v>
      </c>
      <c r="E36" s="61" t="str" cm="1">
        <f t="array" ref="E36">IF(AND($E$35='Drukverlieswaardes onderdelen'!$F$38,SUM(Rekenblad!$F$39:$F$56)&lt;=4,SUM(Rekenblad!$D$39:$D$56)&lt;=250),'Drukverlieswaardes onderdelen'!$F$42,IF(AND(Rekenblad!$E$35='Drukverlieswaardes onderdelen'!$F$38,SUM(Rekenblad!$F$39:$F$56)&gt;=5,SUM(Rekenblad!$D$39:$D$56)&lt;=250),'Drukverlieswaardes onderdelen'!$F$41,IF(AND(Rekenblad!$E$35='Drukverlieswaardes onderdelen'!$F$38,SUM(Rekenblad!$F$39:$F$56)&lt;=6,SUM(Rekenblad!$D$39:$D$56)&gt;=251),'Drukverlieswaardes onderdelen'!$F$40,IF(AND(Rekenblad!$E$35='Drukverlieswaardes onderdelen'!$F$38,SUM(Rekenblad!$F$39:$F$56)&gt;=7,SUM(Rekenblad!$D$39:$D$56)&gt;=251),'Drukverlieswaardes onderdelen'!$F$39,IF(AND($E$35='Drukverlieswaardes onderdelen'!$E$38,SUM(Rekenblad!$D$39:$D$56)&lt;=250),'Drukverlieswaardes onderdelen'!$E$40,IF(AND(Rekenblad!$E$35='Drukverlieswaardes onderdelen'!$E$38,SUM(Rekenblad!$D$39:$D$56)&gt;=251),'Drukverlieswaardes onderdelen'!$E$39,IF(AND(Rekenblad!$E$35='Drukverlieswaardes onderdelen'!$D$38,SUM(Rekenblad!$D$39:$D$56)&lt;=250),'Drukverlieswaardes onderdelen'!$D$40,IF(AND(Rekenblad!$E$35='Drukverlieswaardes onderdelen'!$D$38,SUM(Rekenblad!$D$39:$D$56)&gt;=251),'Drukverlieswaardes onderdelen'!$D$39,IF(AND(Rekenblad!$E$35='Drukverlieswaardes onderdelen'!$C$38,SUM(Rekenblad!$D$39:$D$56)&lt;=250),'Drukverlieswaardes onderdelen'!$C$40,IF(AND(Rekenblad!$E$35='Drukverlieswaardes onderdelen'!$C$38,SUM(Rekenblad!$D$39:$D$56)&gt;=251),'Drukverlieswaardes onderdelen'!$C$39,FOUT))))))))))</f>
        <v>Kleine verdeler 4xØ90mm</v>
      </c>
      <c r="F36" s="62"/>
      <c r="G36" s="8"/>
      <c r="Q36" s="8"/>
      <c r="R36" s="8"/>
      <c r="S36" s="8"/>
      <c r="T36" s="8"/>
      <c r="U36" s="8"/>
    </row>
    <row r="37" spans="1:21" x14ac:dyDescent="0.25">
      <c r="B37" s="7"/>
      <c r="C37" s="8"/>
      <c r="D37" s="8"/>
      <c r="E37" s="8"/>
      <c r="F37" s="9"/>
      <c r="G37" s="8"/>
      <c r="R37" s="8"/>
      <c r="S37" s="8"/>
      <c r="T37" s="8"/>
      <c r="U37" s="8"/>
    </row>
    <row r="38" spans="1:21" ht="15" x14ac:dyDescent="0.25">
      <c r="B38" s="17"/>
      <c r="C38" s="19" t="s">
        <v>39</v>
      </c>
      <c r="D38" s="19" t="s">
        <v>4</v>
      </c>
      <c r="E38" s="30" t="s">
        <v>41</v>
      </c>
      <c r="F38" s="31" t="s">
        <v>40</v>
      </c>
      <c r="G38" s="10"/>
      <c r="H38" s="32" t="s">
        <v>38</v>
      </c>
      <c r="I38" s="33" t="s">
        <v>52</v>
      </c>
      <c r="J38" s="33" t="s">
        <v>42</v>
      </c>
      <c r="K38" s="33" t="s">
        <v>43</v>
      </c>
      <c r="L38" s="33" t="s">
        <v>44</v>
      </c>
      <c r="M38" s="33" t="s">
        <v>45</v>
      </c>
      <c r="N38" s="33" t="s">
        <v>85</v>
      </c>
      <c r="O38" s="33" t="s">
        <v>86</v>
      </c>
      <c r="P38" s="33" t="s">
        <v>87</v>
      </c>
      <c r="Q38" s="34" t="s">
        <v>82</v>
      </c>
      <c r="R38" s="8"/>
      <c r="S38" s="8"/>
      <c r="T38" s="8"/>
      <c r="U38" s="8"/>
    </row>
    <row r="39" spans="1:21" ht="14.4" x14ac:dyDescent="0.25">
      <c r="B39" s="7"/>
      <c r="C39" s="47"/>
      <c r="D39" s="47"/>
      <c r="E39" s="47"/>
      <c r="F39" s="48"/>
      <c r="G39" s="10"/>
      <c r="H39" s="36">
        <f>IF(ISBLANK($C39),0,$C39)</f>
        <v>0</v>
      </c>
      <c r="I39" s="37">
        <f>(IF(ISBLANK($D39),0,IF(AND($E$35='Drukverlieswaardes onderdelen'!$K$38,Rekenblad!F39=1),'Drukverlieswaardes onderdelen'!$K$39,IF(AND($E$35='Drukverlieswaardes onderdelen'!$K$38,Rekenblad!F39=2),'Drukverlieswaardes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39" s="37">
        <f>IF(ISBLANK(D39),0,(SUM($D$39:$D$56)/VLOOKUP($E$36,'Drukverlieswaardes onderdelen'!$B$5:$K$14,9,FALSE))^VLOOKUP($E$36,'Drukverlieswaardes onderdelen'!$B$5:$K$14,10,FALSE))</f>
        <v>0</v>
      </c>
      <c r="K39" s="37">
        <f>IFERROR((($D39/$F39)/(VLOOKUP($E$35,'Drukverlieswaardes onderdelen'!$B$20:$K$23,9,FALSE)))^(VLOOKUP(Rekenblad!$E$35,'Drukverlieswaardes onderdelen'!$B$20:$K$23,10,FALSE))*$E39,0)</f>
        <v>0</v>
      </c>
      <c r="L39" s="37">
        <f>IFERROR((D39/(VLOOKUP(I39,'Drukverlieswaardes onderdelen'!$B$15:$K$19,9,FALSE)))^(VLOOKUP(Rekenblad!I39,'Drukverlieswaardes onderdelen'!$B$15:$K$19,10,FALSE)),0)</f>
        <v>0</v>
      </c>
      <c r="M39" s="37">
        <f>SUM(J39:L39)</f>
        <v>0</v>
      </c>
      <c r="N39" s="37">
        <f>IF(M39=0,0,MAX($M$39:$M$56)-M39)</f>
        <v>0</v>
      </c>
      <c r="O39" s="37">
        <f>IF(M39=0,0,VLOOKUP(INDEX($D$39:$D$56,MATCH(MAX($M$39:$M$56),$M$39:$M$56,0)),'Drukverlieswaardes onderdelen'!$C$162:$D$261,2,FALSE))</f>
        <v>0</v>
      </c>
      <c r="P39" s="37">
        <f t="shared" ref="P39:P56" si="5">$O39+$N39</f>
        <v>0</v>
      </c>
      <c r="Q39" s="35" cm="1">
        <f t="array" ref="Q39">IF(ISBLANK($D39),0,_xlfn.XLOOKUP($P39,_xlfn.XLOOKUP(Rekenblad!$D39,'Drukverlieswaardes onderdelen'!$C$162:$C$261,'Drukverlieswaardes onderdelen'!$D$162:$AC$261,0,0,1),'Drukverlieswaardes onderdelen'!$D$50:$AC$50,'Drukverlieswaardes onderdelen'!$D$50,-1,1))</f>
        <v>0</v>
      </c>
      <c r="S39" s="8"/>
      <c r="T39" s="8"/>
      <c r="U39" s="8"/>
    </row>
    <row r="40" spans="1:21" ht="14.4" x14ac:dyDescent="0.25">
      <c r="B40" s="7"/>
      <c r="C40" s="47"/>
      <c r="D40" s="47"/>
      <c r="E40" s="47"/>
      <c r="F40" s="49"/>
      <c r="G40" s="10"/>
      <c r="H40" s="36">
        <f t="shared" ref="H40:H56" si="6">IF(ISBLANK($C40),0,$C40)</f>
        <v>0</v>
      </c>
      <c r="I40" s="37">
        <f>(IF(ISBLANK($D40),0,IF(AND($E$35='Drukverlieswaardes onderdelen'!$K$38,Rekenblad!F40=1),'Drukverlieswaardes onderdelen'!$K$39,IF(AND($E$35='Drukverlieswaardes onderdelen'!$K$38,Rekenblad!F40=2),'Drukverlieswaardes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0" s="37">
        <f>IF(ISBLANK(D40),0,(SUM($D$39:$D$56)/VLOOKUP($E$36,'Drukverlieswaardes onderdelen'!$B$5:$K$14,9,FALSE))^VLOOKUP($E$36,'Drukverlieswaardes onderdelen'!$B$5:$K$14,10,FALSE))</f>
        <v>0</v>
      </c>
      <c r="K40" s="37">
        <f>IFERROR((($D40/$F40)/(VLOOKUP($E$35,'Drukverlieswaardes onderdelen'!$B$20:$K$23,9,FALSE)))^(VLOOKUP(Rekenblad!$E$35,'Drukverlieswaardes onderdelen'!$B$20:$K$23,10,FALSE))*$E40,0)</f>
        <v>0</v>
      </c>
      <c r="L40" s="37">
        <f>IFERROR((D40/(VLOOKUP(I40,'Drukverlieswaardes onderdelen'!$B$15:$K$19,9,FALSE)))^(VLOOKUP(Rekenblad!I40,'Drukverlieswaardes onderdelen'!$B$15:$K$19,10,FALSE)),0)</f>
        <v>0</v>
      </c>
      <c r="M40" s="37">
        <f t="shared" ref="M40:M56" si="7">SUM(J40:L40)</f>
        <v>0</v>
      </c>
      <c r="N40" s="37">
        <f t="shared" ref="N40:N56" si="8">IF(M40=0,0,MAX($M$39:$M$56)-M40)</f>
        <v>0</v>
      </c>
      <c r="O40" s="37">
        <f>IF(M40=0,0,VLOOKUP(INDEX($D$39:$D$56,MATCH(MAX($M$39:$M$56),$M$39:$M$56,0)),'Drukverlieswaardes onderdelen'!$C$162:$D$261,2,FALSE))</f>
        <v>0</v>
      </c>
      <c r="P40" s="37">
        <f t="shared" si="5"/>
        <v>0</v>
      </c>
      <c r="Q40" s="35" cm="1">
        <f t="array" ref="Q40">IF(ISBLANK($D40),0,_xlfn.XLOOKUP($P40,_xlfn.XLOOKUP(Rekenblad!$D40,'Drukverlieswaardes onderdelen'!$C$162:$C$261,'Drukverlieswaardes onderdelen'!$D$162:$AC$261,0,0,1),'Drukverlieswaardes onderdelen'!$D$50:$AC$50,'Drukverlieswaardes onderdelen'!$D$50,-1,1))</f>
        <v>0</v>
      </c>
    </row>
    <row r="41" spans="1:21" ht="14.4" x14ac:dyDescent="0.25">
      <c r="B41" s="7"/>
      <c r="C41" s="47"/>
      <c r="D41" s="47"/>
      <c r="E41" s="47"/>
      <c r="F41" s="49"/>
      <c r="G41" s="10"/>
      <c r="H41" s="36">
        <f t="shared" si="6"/>
        <v>0</v>
      </c>
      <c r="I41" s="37">
        <f>(IF(ISBLANK($D41),0,IF(AND($E$35='Drukverlieswaardes onderdelen'!$K$38,Rekenblad!F41=1),'Drukverlieswaardes onderdelen'!$K$39,IF(AND($E$35='Drukverlieswaardes onderdelen'!$K$38,Rekenblad!F41=2),'Drukverlieswaardes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1" s="37">
        <f>IF(ISBLANK(D41),0,(SUM($D$39:$D$56)/VLOOKUP($E$36,'Drukverlieswaardes onderdelen'!$B$5:$K$14,9,FALSE))^VLOOKUP($E$36,'Drukverlieswaardes onderdelen'!$B$5:$K$14,10,FALSE))</f>
        <v>0</v>
      </c>
      <c r="K41" s="37">
        <f>IFERROR((($D41/$F41)/(VLOOKUP($E$35,'Drukverlieswaardes onderdelen'!$B$20:$K$23,9,FALSE)))^(VLOOKUP(Rekenblad!$E$35,'Drukverlieswaardes onderdelen'!$B$20:$K$23,10,FALSE))*$E41,0)</f>
        <v>0</v>
      </c>
      <c r="L41" s="37">
        <f>IFERROR((D41/(VLOOKUP(I41,'Drukverlieswaardes onderdelen'!$B$15:$K$19,9,FALSE)))^(VLOOKUP(Rekenblad!I41,'Drukverlieswaardes onderdelen'!$B$15:$K$19,10,FALSE)),0)</f>
        <v>0</v>
      </c>
      <c r="M41" s="37">
        <f t="shared" si="7"/>
        <v>0</v>
      </c>
      <c r="N41" s="37">
        <f t="shared" si="8"/>
        <v>0</v>
      </c>
      <c r="O41" s="37">
        <f>IF(M41=0,0,VLOOKUP(INDEX($D$39:$D$56,MATCH(MAX($M$39:$M$56),$M$39:$M$56,0)),'Drukverlieswaardes onderdelen'!$C$162:$D$261,2,FALSE))</f>
        <v>0</v>
      </c>
      <c r="P41" s="37">
        <f t="shared" si="5"/>
        <v>0</v>
      </c>
      <c r="Q41" s="35" cm="1">
        <f t="array" ref="Q41">IF(ISBLANK($D41),0,_xlfn.XLOOKUP($P41,_xlfn.XLOOKUP(Rekenblad!$D41,'Drukverlieswaardes onderdelen'!$C$162:$C$261,'Drukverlieswaardes onderdelen'!$D$162:$AC$261,0,0,1),'Drukverlieswaardes onderdelen'!$D$50:$AC$50,'Drukverlieswaardes onderdelen'!$D$50,-1,1))</f>
        <v>0</v>
      </c>
    </row>
    <row r="42" spans="1:21" ht="14.4" x14ac:dyDescent="0.25">
      <c r="B42" s="7"/>
      <c r="C42" s="47"/>
      <c r="D42" s="47"/>
      <c r="E42" s="47"/>
      <c r="F42" s="49"/>
      <c r="G42" s="10"/>
      <c r="H42" s="36">
        <f t="shared" si="6"/>
        <v>0</v>
      </c>
      <c r="I42" s="37">
        <f>(IF(ISBLANK($D42),0,IF(AND($E$35='Drukverlieswaardes onderdelen'!$K$38,Rekenblad!F42=1),'Drukverlieswaardes onderdelen'!$K$39,IF(AND($E$35='Drukverlieswaardes onderdelen'!$K$38,Rekenblad!F42=2),'Drukverlieswaardes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2" s="37">
        <f>IF(ISBLANK(D42),0,(SUM($D$39:$D$56)/VLOOKUP($E$36,'Drukverlieswaardes onderdelen'!$B$5:$K$14,9,FALSE))^VLOOKUP($E$36,'Drukverlieswaardes onderdelen'!$B$5:$K$14,10,FALSE))</f>
        <v>0</v>
      </c>
      <c r="K42" s="37">
        <f>IFERROR((($D42/$F42)/(VLOOKUP($E$35,'Drukverlieswaardes onderdelen'!$B$20:$K$23,9,FALSE)))^(VLOOKUP(Rekenblad!$E$35,'Drukverlieswaardes onderdelen'!$B$20:$K$23,10,FALSE))*$E42,0)</f>
        <v>0</v>
      </c>
      <c r="L42" s="37">
        <f>IFERROR((D42/(VLOOKUP(I42,'Drukverlieswaardes onderdelen'!$B$15:$K$19,9,FALSE)))^(VLOOKUP(Rekenblad!I42,'Drukverlieswaardes onderdelen'!$B$15:$K$19,10,FALSE)),0)</f>
        <v>0</v>
      </c>
      <c r="M42" s="37">
        <f t="shared" si="7"/>
        <v>0</v>
      </c>
      <c r="N42" s="37">
        <f t="shared" si="8"/>
        <v>0</v>
      </c>
      <c r="O42" s="37">
        <f>IF(M42=0,0,VLOOKUP(INDEX($D$39:$D$56,MATCH(MAX($M$39:$M$56),$M$39:$M$56,0)),'Drukverlieswaardes onderdelen'!$C$162:$D$261,2,FALSE))</f>
        <v>0</v>
      </c>
      <c r="P42" s="37">
        <f t="shared" si="5"/>
        <v>0</v>
      </c>
      <c r="Q42" s="35" cm="1">
        <f t="array" ref="Q42">IF(ISBLANK($D42),0,_xlfn.XLOOKUP($P42,_xlfn.XLOOKUP(Rekenblad!$D42,'Drukverlieswaardes onderdelen'!$C$162:$C$261,'Drukverlieswaardes onderdelen'!$D$162:$AC$261,0,0,1),'Drukverlieswaardes onderdelen'!$D$50:$AC$50,'Drukverlieswaardes onderdelen'!$D$50,-1,1))</f>
        <v>0</v>
      </c>
    </row>
    <row r="43" spans="1:21" ht="14.4" x14ac:dyDescent="0.25">
      <c r="B43" s="7"/>
      <c r="C43" s="47"/>
      <c r="D43" s="47"/>
      <c r="E43" s="47"/>
      <c r="F43" s="49"/>
      <c r="G43" s="10"/>
      <c r="H43" s="36">
        <f t="shared" si="6"/>
        <v>0</v>
      </c>
      <c r="I43" s="37">
        <f>(IF(ISBLANK($D43),0,IF(AND($E$35='Drukverlieswaardes onderdelen'!$K$38,Rekenblad!F43=1),'Drukverlieswaardes onderdelen'!$K$39,IF(AND($E$35='Drukverlieswaardes onderdelen'!$K$38,Rekenblad!F43=2),'Drukverlieswaardes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3" s="37">
        <f>IF(ISBLANK(D43),0,(SUM($D$39:$D$56)/VLOOKUP($E$36,'Drukverlieswaardes onderdelen'!$B$5:$K$14,9,FALSE))^VLOOKUP($E$36,'Drukverlieswaardes onderdelen'!$B$5:$K$14,10,FALSE))</f>
        <v>0</v>
      </c>
      <c r="K43" s="37">
        <f>IFERROR((($D43/$F43)/(VLOOKUP($E$35,'Drukverlieswaardes onderdelen'!$B$20:$K$23,9,FALSE)))^(VLOOKUP(Rekenblad!$E$35,'Drukverlieswaardes onderdelen'!$B$20:$K$23,10,FALSE))*$E43,0)</f>
        <v>0</v>
      </c>
      <c r="L43" s="37">
        <f>IFERROR((D43/(VLOOKUP(I43,'Drukverlieswaardes onderdelen'!$B$15:$K$19,9,FALSE)))^(VLOOKUP(Rekenblad!I43,'Drukverlieswaardes onderdelen'!$B$15:$K$19,10,FALSE)),0)</f>
        <v>0</v>
      </c>
      <c r="M43" s="37">
        <f t="shared" si="7"/>
        <v>0</v>
      </c>
      <c r="N43" s="37">
        <f t="shared" si="8"/>
        <v>0</v>
      </c>
      <c r="O43" s="37">
        <f>IF(M43=0,0,VLOOKUP(INDEX($D$39:$D$56,MATCH(MAX($M$39:$M$56),$M$39:$M$56,0)),'Drukverlieswaardes onderdelen'!$C$162:$D$261,2,FALSE))</f>
        <v>0</v>
      </c>
      <c r="P43" s="37">
        <f t="shared" si="5"/>
        <v>0</v>
      </c>
      <c r="Q43" s="35" cm="1">
        <f t="array" ref="Q43">IF(ISBLANK($D43),0,_xlfn.XLOOKUP($P43,_xlfn.XLOOKUP(Rekenblad!$D43,'Drukverlieswaardes onderdelen'!$C$162:$C$261,'Drukverlieswaardes onderdelen'!$D$162:$AC$261,0,0,1),'Drukverlieswaardes onderdelen'!$D$50:$AC$50,'Drukverlieswaardes onderdelen'!$D$50,-1,1))</f>
        <v>0</v>
      </c>
    </row>
    <row r="44" spans="1:21" ht="14.4" x14ac:dyDescent="0.25">
      <c r="B44" s="7"/>
      <c r="C44" s="47"/>
      <c r="D44" s="47"/>
      <c r="E44" s="47"/>
      <c r="F44" s="49"/>
      <c r="G44" s="8"/>
      <c r="H44" s="36">
        <f t="shared" si="6"/>
        <v>0</v>
      </c>
      <c r="I44" s="37">
        <f>(IF(ISBLANK($D44),0,IF(AND($E$35='Drukverlieswaardes onderdelen'!$K$38,Rekenblad!F44=1),'Drukverlieswaardes onderdelen'!$K$39,IF(AND($E$35='Drukverlieswaardes onderdelen'!$K$38,Rekenblad!F44=2),'Drukverlieswaardes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4" s="37">
        <f>IF(ISBLANK(D44),0,(SUM($D$39:$D$56)/VLOOKUP($E$36,'Drukverlieswaardes onderdelen'!$B$5:$K$14,9,FALSE))^VLOOKUP($E$36,'Drukverlieswaardes onderdelen'!$B$5:$K$14,10,FALSE))</f>
        <v>0</v>
      </c>
      <c r="K44" s="37">
        <f>IFERROR((($D44/$F44)/(VLOOKUP($E$35,'Drukverlieswaardes onderdelen'!$B$20:$K$23,9,FALSE)))^(VLOOKUP(Rekenblad!$E$35,'Drukverlieswaardes onderdelen'!$B$20:$K$23,10,FALSE))*$E44,0)</f>
        <v>0</v>
      </c>
      <c r="L44" s="37">
        <f>IFERROR((D44/(VLOOKUP(I44,'Drukverlieswaardes onderdelen'!$B$15:$K$19,9,FALSE)))^(VLOOKUP(Rekenblad!I44,'Drukverlieswaardes onderdelen'!$B$15:$K$19,10,FALSE)),0)</f>
        <v>0</v>
      </c>
      <c r="M44" s="37">
        <f t="shared" si="7"/>
        <v>0</v>
      </c>
      <c r="N44" s="37">
        <f t="shared" si="8"/>
        <v>0</v>
      </c>
      <c r="O44" s="37">
        <f>IF(M44=0,0,VLOOKUP(INDEX($D$39:$D$56,MATCH(MAX($M$39:$M$56),$M$39:$M$56,0)),'Drukverlieswaardes onderdelen'!$C$162:$D$261,2,FALSE))</f>
        <v>0</v>
      </c>
      <c r="P44" s="37">
        <f t="shared" si="5"/>
        <v>0</v>
      </c>
      <c r="Q44" s="35" cm="1">
        <f t="array" ref="Q44">IF(ISBLANK($D44),0,_xlfn.XLOOKUP($P44,_xlfn.XLOOKUP(Rekenblad!$D44,'Drukverlieswaardes onderdelen'!$C$162:$C$261,'Drukverlieswaardes onderdelen'!$D$162:$AC$261,0,0,1),'Drukverlieswaardes onderdelen'!$D$50:$AC$50,'Drukverlieswaardes onderdelen'!$D$50,-1,1))</f>
        <v>0</v>
      </c>
    </row>
    <row r="45" spans="1:21" ht="14.4" x14ac:dyDescent="0.25">
      <c r="B45" s="7"/>
      <c r="C45" s="47"/>
      <c r="D45" s="47"/>
      <c r="E45" s="47"/>
      <c r="F45" s="49"/>
      <c r="G45" s="8"/>
      <c r="H45" s="36">
        <f t="shared" si="6"/>
        <v>0</v>
      </c>
      <c r="I45" s="37">
        <f>(IF(ISBLANK($D45),0,IF(AND($E$35='Drukverlieswaardes onderdelen'!$K$38,Rekenblad!F45=1),'Drukverlieswaardes onderdelen'!$K$39,IF(AND($E$35='Drukverlieswaardes onderdelen'!$K$38,Rekenblad!F45=2),'Drukverlieswaardes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5" s="37">
        <f>IF(ISBLANK(D45),0,(SUM($D$39:$D$56)/VLOOKUP($E$36,'Drukverlieswaardes onderdelen'!$B$5:$K$14,9,FALSE))^VLOOKUP($E$36,'Drukverlieswaardes onderdelen'!$B$5:$K$14,10,FALSE))</f>
        <v>0</v>
      </c>
      <c r="K45" s="37">
        <f>IFERROR((($D45/$F45)/(VLOOKUP($E$35,'Drukverlieswaardes onderdelen'!$B$20:$K$23,9,FALSE)))^(VLOOKUP(Rekenblad!$E$35,'Drukverlieswaardes onderdelen'!$B$20:$K$23,10,FALSE))*$E45,0)</f>
        <v>0</v>
      </c>
      <c r="L45" s="37">
        <f>IFERROR((D45/(VLOOKUP(I45,'Drukverlieswaardes onderdelen'!$B$15:$K$19,9,FALSE)))^(VLOOKUP(Rekenblad!I45,'Drukverlieswaardes onderdelen'!$B$15:$K$19,10,FALSE)),0)</f>
        <v>0</v>
      </c>
      <c r="M45" s="37">
        <f t="shared" si="7"/>
        <v>0</v>
      </c>
      <c r="N45" s="37">
        <f t="shared" si="8"/>
        <v>0</v>
      </c>
      <c r="O45" s="37">
        <f>IF(M45=0,0,VLOOKUP(INDEX($D$39:$D$56,MATCH(MAX($M$39:$M$56),$M$39:$M$56,0)),'Drukverlieswaardes onderdelen'!$C$162:$D$261,2,FALSE))</f>
        <v>0</v>
      </c>
      <c r="P45" s="37">
        <f t="shared" si="5"/>
        <v>0</v>
      </c>
      <c r="Q45" s="35" cm="1">
        <f t="array" ref="Q45">IF(ISBLANK($D45),0,_xlfn.XLOOKUP($P45,_xlfn.XLOOKUP(Rekenblad!$D45,'Drukverlieswaardes onderdelen'!$C$162:$C$261,'Drukverlieswaardes onderdelen'!$D$162:$AC$261,0,0,1),'Drukverlieswaardes onderdelen'!$D$50:$AC$50,'Drukverlieswaardes onderdelen'!$D$50,-1,1))</f>
        <v>0</v>
      </c>
    </row>
    <row r="46" spans="1:21" ht="14.4" x14ac:dyDescent="0.25">
      <c r="B46" s="7"/>
      <c r="C46" s="47"/>
      <c r="D46" s="47"/>
      <c r="E46" s="47"/>
      <c r="F46" s="49"/>
      <c r="G46" s="8"/>
      <c r="H46" s="36">
        <f t="shared" si="6"/>
        <v>0</v>
      </c>
      <c r="I46" s="37">
        <f>(IF(ISBLANK($D46),0,IF(AND($E$35='Drukverlieswaardes onderdelen'!$K$38,Rekenblad!F46=1),'Drukverlieswaardes onderdelen'!$K$39,IF(AND($E$35='Drukverlieswaardes onderdelen'!$K$38,Rekenblad!F46=2),'Drukverlieswaardes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6" s="37">
        <f>IF(ISBLANK(D46),0,(SUM($D$39:$D$56)/VLOOKUP($E$36,'Drukverlieswaardes onderdelen'!$B$5:$K$14,9,FALSE))^VLOOKUP($E$36,'Drukverlieswaardes onderdelen'!$B$5:$K$14,10,FALSE))</f>
        <v>0</v>
      </c>
      <c r="K46" s="37">
        <f>IFERROR((($D46/$F46)/(VLOOKUP($E$35,'Drukverlieswaardes onderdelen'!$B$20:$K$23,9,FALSE)))^(VLOOKUP(Rekenblad!$E$35,'Drukverlieswaardes onderdelen'!$B$20:$K$23,10,FALSE))*$E46,0)</f>
        <v>0</v>
      </c>
      <c r="L46" s="37">
        <f>IFERROR((D46/(VLOOKUP(I46,'Drukverlieswaardes onderdelen'!$B$15:$K$19,9,FALSE)))^(VLOOKUP(Rekenblad!I46,'Drukverlieswaardes onderdelen'!$B$15:$K$19,10,FALSE)),0)</f>
        <v>0</v>
      </c>
      <c r="M46" s="37">
        <f t="shared" si="7"/>
        <v>0</v>
      </c>
      <c r="N46" s="37">
        <f t="shared" si="8"/>
        <v>0</v>
      </c>
      <c r="O46" s="37">
        <f>IF(M46=0,0,VLOOKUP(INDEX($D$39:$D$56,MATCH(MAX($M$39:$M$56),$M$39:$M$56,0)),'Drukverlieswaardes onderdelen'!$C$162:$D$261,2,FALSE))</f>
        <v>0</v>
      </c>
      <c r="P46" s="37">
        <f t="shared" si="5"/>
        <v>0</v>
      </c>
      <c r="Q46" s="35" cm="1">
        <f t="array" ref="Q46">IF(ISBLANK($D46),0,_xlfn.XLOOKUP($P46,_xlfn.XLOOKUP(Rekenblad!$D46,'Drukverlieswaardes onderdelen'!$C$162:$C$261,'Drukverlieswaardes onderdelen'!$D$162:$AC$261,0,0,1),'Drukverlieswaardes onderdelen'!$D$50:$AC$50,'Drukverlieswaardes onderdelen'!$D$50,-1,1))</f>
        <v>0</v>
      </c>
    </row>
    <row r="47" spans="1:21" ht="14.4" x14ac:dyDescent="0.25">
      <c r="B47" s="7"/>
      <c r="C47" s="47"/>
      <c r="D47" s="47"/>
      <c r="E47" s="47"/>
      <c r="F47" s="49"/>
      <c r="G47" s="8"/>
      <c r="H47" s="36">
        <f t="shared" si="6"/>
        <v>0</v>
      </c>
      <c r="I47" s="37">
        <f>(IF(ISBLANK($D47),0,IF(AND($E$35='Drukverlieswaardes onderdelen'!$K$38,Rekenblad!F47=1),'Drukverlieswaardes onderdelen'!$K$39,IF(AND($E$35='Drukverlieswaardes onderdelen'!$K$38,Rekenblad!F47=2),'Drukverlieswaardes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7" s="37">
        <f>IF(ISBLANK(D47),0,(SUM($D$39:$D$56)/VLOOKUP($E$36,'Drukverlieswaardes onderdelen'!$B$5:$K$14,9,FALSE))^VLOOKUP($E$36,'Drukverlieswaardes onderdelen'!$B$5:$K$14,10,FALSE))</f>
        <v>0</v>
      </c>
      <c r="K47" s="37">
        <f>IFERROR((($D47/$F47)/(VLOOKUP($E$35,'Drukverlieswaardes onderdelen'!$B$20:$K$23,9,FALSE)))^(VLOOKUP(Rekenblad!$E$35,'Drukverlieswaardes onderdelen'!$B$20:$K$23,10,FALSE))*$E47,0)</f>
        <v>0</v>
      </c>
      <c r="L47" s="37">
        <f>IFERROR((D47/(VLOOKUP(I47,'Drukverlieswaardes onderdelen'!$B$15:$K$19,9,FALSE)))^(VLOOKUP(Rekenblad!I47,'Drukverlieswaardes onderdelen'!$B$15:$K$19,10,FALSE)),0)</f>
        <v>0</v>
      </c>
      <c r="M47" s="37">
        <f t="shared" si="7"/>
        <v>0</v>
      </c>
      <c r="N47" s="37">
        <f t="shared" si="8"/>
        <v>0</v>
      </c>
      <c r="O47" s="37">
        <f>IF(M47=0,0,VLOOKUP(INDEX($D$39:$D$56,MATCH(MAX($M$39:$M$56),$M$39:$M$56,0)),'Drukverlieswaardes onderdelen'!$C$162:$D$261,2,FALSE))</f>
        <v>0</v>
      </c>
      <c r="P47" s="37">
        <f t="shared" si="5"/>
        <v>0</v>
      </c>
      <c r="Q47" s="35" cm="1">
        <f t="array" ref="Q47">IF(ISBLANK($D47),0,_xlfn.XLOOKUP($P47,_xlfn.XLOOKUP(Rekenblad!$D47,'Drukverlieswaardes onderdelen'!$C$162:$C$261,'Drukverlieswaardes onderdelen'!$D$162:$AC$261,0,0,1),'Drukverlieswaardes onderdelen'!$D$50:$AC$50,'Drukverlieswaardes onderdelen'!$D$50,-1,1))</f>
        <v>0</v>
      </c>
    </row>
    <row r="48" spans="1:21" ht="14.4" x14ac:dyDescent="0.25">
      <c r="B48" s="7"/>
      <c r="C48" s="47"/>
      <c r="D48" s="47"/>
      <c r="E48" s="47"/>
      <c r="F48" s="49"/>
      <c r="G48" s="8"/>
      <c r="H48" s="36">
        <f t="shared" si="6"/>
        <v>0</v>
      </c>
      <c r="I48" s="37">
        <f>(IF(ISBLANK($D48),0,IF(AND($E$35='Drukverlieswaardes onderdelen'!$K$38,Rekenblad!F48=1),'Drukverlieswaardes onderdelen'!$K$39,IF(AND($E$35='Drukverlieswaardes onderdelen'!$K$38,Rekenblad!F48=2),'Drukverlieswaardes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8" s="37">
        <f>IF(ISBLANK(D48),0,(SUM($D$39:$D$56)/VLOOKUP($E$36,'Drukverlieswaardes onderdelen'!$B$5:$K$14,9,FALSE))^VLOOKUP($E$36,'Drukverlieswaardes onderdelen'!$B$5:$K$14,10,FALSE))</f>
        <v>0</v>
      </c>
      <c r="K48" s="37">
        <f>IFERROR((($D48/$F48)/(VLOOKUP($E$35,'Drukverlieswaardes onderdelen'!$B$20:$K$23,9,FALSE)))^(VLOOKUP(Rekenblad!$E$35,'Drukverlieswaardes onderdelen'!$B$20:$K$23,10,FALSE))*$E48,0)</f>
        <v>0</v>
      </c>
      <c r="L48" s="37">
        <f>IFERROR((D48/(VLOOKUP(I48,'Drukverlieswaardes onderdelen'!$B$15:$K$19,9,FALSE)))^(VLOOKUP(Rekenblad!I48,'Drukverlieswaardes onderdelen'!$B$15:$K$19,10,FALSE)),0)</f>
        <v>0</v>
      </c>
      <c r="M48" s="37">
        <f t="shared" si="7"/>
        <v>0</v>
      </c>
      <c r="N48" s="37">
        <f t="shared" si="8"/>
        <v>0</v>
      </c>
      <c r="O48" s="37">
        <f>IF(M48=0,0,VLOOKUP(INDEX($D$39:$D$56,MATCH(MAX($M$39:$M$56),$M$39:$M$56,0)),'Drukverlieswaardes onderdelen'!$C$162:$D$261,2,FALSE))</f>
        <v>0</v>
      </c>
      <c r="P48" s="37">
        <f t="shared" si="5"/>
        <v>0</v>
      </c>
      <c r="Q48" s="35" cm="1">
        <f t="array" ref="Q48">IF(ISBLANK($D48),0,_xlfn.XLOOKUP($P48,_xlfn.XLOOKUP(Rekenblad!$D48,'Drukverlieswaardes onderdelen'!$C$162:$C$261,'Drukverlieswaardes onderdelen'!$D$162:$AC$261,0,0,1),'Drukverlieswaardes onderdelen'!$D$50:$AC$50,'Drukverlieswaardes onderdelen'!$D$50,-1,1))</f>
        <v>0</v>
      </c>
    </row>
    <row r="49" spans="2:17" ht="14.4" x14ac:dyDescent="0.25">
      <c r="B49" s="7"/>
      <c r="C49" s="47"/>
      <c r="D49" s="47"/>
      <c r="E49" s="47"/>
      <c r="F49" s="49"/>
      <c r="G49" s="8"/>
      <c r="H49" s="36">
        <f t="shared" si="6"/>
        <v>0</v>
      </c>
      <c r="I49" s="37">
        <f>(IF(ISBLANK($D49),0,IF(AND($E$35='Drukverlieswaardes onderdelen'!$K$38,Rekenblad!F49=1),'Drukverlieswaardes onderdelen'!$K$39,IF(AND($E$35='Drukverlieswaardes onderdelen'!$K$38,Rekenblad!F49=2),'Drukverlieswaardes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49" s="37">
        <f>IF(ISBLANK(D49),0,(SUM($D$39:$D$56)/VLOOKUP($E$36,'Drukverlieswaardes onderdelen'!$B$5:$K$14,9,FALSE))^VLOOKUP($E$36,'Drukverlieswaardes onderdelen'!$B$5:$K$14,10,FALSE))</f>
        <v>0</v>
      </c>
      <c r="K49" s="37">
        <f>IFERROR((($D49/$F49)/(VLOOKUP($E$35,'Drukverlieswaardes onderdelen'!$B$20:$K$23,9,FALSE)))^(VLOOKUP(Rekenblad!$E$35,'Drukverlieswaardes onderdelen'!$B$20:$K$23,10,FALSE))*$E49,0)</f>
        <v>0</v>
      </c>
      <c r="L49" s="37">
        <f>IFERROR((D49/(VLOOKUP(I49,'Drukverlieswaardes onderdelen'!$B$15:$K$19,9,FALSE)))^(VLOOKUP(Rekenblad!I49,'Drukverlieswaardes onderdelen'!$B$15:$K$19,10,FALSE)),0)</f>
        <v>0</v>
      </c>
      <c r="M49" s="37">
        <f t="shared" si="7"/>
        <v>0</v>
      </c>
      <c r="N49" s="37">
        <f t="shared" si="8"/>
        <v>0</v>
      </c>
      <c r="O49" s="37">
        <f>IF(M49=0,0,VLOOKUP(INDEX($D$39:$D$56,MATCH(MAX($M$39:$M$56),$M$39:$M$56,0)),'Drukverlieswaardes onderdelen'!$C$162:$D$261,2,FALSE))</f>
        <v>0</v>
      </c>
      <c r="P49" s="37">
        <f t="shared" si="5"/>
        <v>0</v>
      </c>
      <c r="Q49" s="35" cm="1">
        <f t="array" ref="Q49">IF(ISBLANK($D49),0,_xlfn.XLOOKUP($P49,_xlfn.XLOOKUP(Rekenblad!$D49,'Drukverlieswaardes onderdelen'!$C$162:$C$261,'Drukverlieswaardes onderdelen'!$D$162:$AC$261,0,0,1),'Drukverlieswaardes onderdelen'!$D$50:$AC$50,'Drukverlieswaardes onderdelen'!$D$50,-1,1))</f>
        <v>0</v>
      </c>
    </row>
    <row r="50" spans="2:17" ht="14.4" x14ac:dyDescent="0.25">
      <c r="B50" s="7"/>
      <c r="C50" s="47"/>
      <c r="D50" s="47"/>
      <c r="E50" s="47"/>
      <c r="F50" s="49"/>
      <c r="G50" s="11"/>
      <c r="H50" s="36">
        <f t="shared" si="6"/>
        <v>0</v>
      </c>
      <c r="I50" s="37">
        <f>(IF(ISBLANK($D50),0,IF(AND($E$35='Drukverlieswaardes onderdelen'!$K$38,Rekenblad!F50=1),'Drukverlieswaardes onderdelen'!$K$39,IF(AND($E$35='Drukverlieswaardes onderdelen'!$K$38,Rekenblad!F50=2),'Drukverlieswaardes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0" s="37">
        <f>IF(ISBLANK(D50),0,(SUM($D$39:$D$56)/VLOOKUP($E$36,'Drukverlieswaardes onderdelen'!$B$5:$K$14,9,FALSE))^VLOOKUP($E$36,'Drukverlieswaardes onderdelen'!$B$5:$K$14,10,FALSE))</f>
        <v>0</v>
      </c>
      <c r="K50" s="37">
        <f>IFERROR((($D50/$F50)/(VLOOKUP($E$35,'Drukverlieswaardes onderdelen'!$B$20:$K$23,9,FALSE)))^(VLOOKUP(Rekenblad!$E$35,'Drukverlieswaardes onderdelen'!$B$20:$K$23,10,FALSE))*$E50,0)</f>
        <v>0</v>
      </c>
      <c r="L50" s="37">
        <f>IFERROR((D50/(VLOOKUP(I50,'Drukverlieswaardes onderdelen'!$B$15:$K$19,9,FALSE)))^(VLOOKUP(Rekenblad!I50,'Drukverlieswaardes onderdelen'!$B$15:$K$19,10,FALSE)),0)</f>
        <v>0</v>
      </c>
      <c r="M50" s="37">
        <f t="shared" si="7"/>
        <v>0</v>
      </c>
      <c r="N50" s="37">
        <f t="shared" si="8"/>
        <v>0</v>
      </c>
      <c r="O50" s="37">
        <f>IF(M50=0,0,VLOOKUP(INDEX($D$39:$D$56,MATCH(MAX($M$39:$M$56),$M$39:$M$56,0)),'Drukverlieswaardes onderdelen'!$C$162:$D$261,2,FALSE))</f>
        <v>0</v>
      </c>
      <c r="P50" s="37">
        <f t="shared" si="5"/>
        <v>0</v>
      </c>
      <c r="Q50" s="35" cm="1">
        <f t="array" ref="Q50">IF(ISBLANK($D50),0,_xlfn.XLOOKUP($P50,_xlfn.XLOOKUP(Rekenblad!$D50,'Drukverlieswaardes onderdelen'!$C$162:$C$261,'Drukverlieswaardes onderdelen'!$D$162:$AC$261,0,0,1),'Drukverlieswaardes onderdelen'!$D$50:$AC$50,'Drukverlieswaardes onderdelen'!$D$50,-1,1))</f>
        <v>0</v>
      </c>
    </row>
    <row r="51" spans="2:17" ht="14.4" x14ac:dyDescent="0.25">
      <c r="B51" s="7"/>
      <c r="C51" s="47"/>
      <c r="D51" s="47"/>
      <c r="E51" s="47"/>
      <c r="F51" s="49"/>
      <c r="G51" s="11"/>
      <c r="H51" s="36">
        <f t="shared" si="6"/>
        <v>0</v>
      </c>
      <c r="I51" s="37">
        <f>(IF(ISBLANK($D51),0,IF(AND($E$35='Drukverlieswaardes onderdelen'!$K$38,Rekenblad!F51=1),'Drukverlieswaardes onderdelen'!$K$39,IF(AND($E$35='Drukverlieswaardes onderdelen'!$K$38,Rekenblad!F51=2),'Drukverlieswaardes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1" s="37">
        <f>IF(ISBLANK(D51),0,(SUM($D$39:$D$56)/VLOOKUP($E$36,'Drukverlieswaardes onderdelen'!$B$5:$K$14,9,FALSE))^VLOOKUP($E$36,'Drukverlieswaardes onderdelen'!$B$5:$K$14,10,FALSE))</f>
        <v>0</v>
      </c>
      <c r="K51" s="37">
        <f>IFERROR((($D51/$F51)/(VLOOKUP($E$35,'Drukverlieswaardes onderdelen'!$B$20:$K$23,9,FALSE)))^(VLOOKUP(Rekenblad!$E$35,'Drukverlieswaardes onderdelen'!$B$20:$K$23,10,FALSE))*$E51,0)</f>
        <v>0</v>
      </c>
      <c r="L51" s="37">
        <f>IFERROR((D51/(VLOOKUP(I51,'Drukverlieswaardes onderdelen'!$B$15:$K$19,9,FALSE)))^(VLOOKUP(Rekenblad!I51,'Drukverlieswaardes onderdelen'!$B$15:$K$19,10,FALSE)),0)</f>
        <v>0</v>
      </c>
      <c r="M51" s="37">
        <f t="shared" si="7"/>
        <v>0</v>
      </c>
      <c r="N51" s="37">
        <f t="shared" si="8"/>
        <v>0</v>
      </c>
      <c r="O51" s="37">
        <f>IF(M51=0,0,VLOOKUP(INDEX($D$39:$D$56,MATCH(MAX($M$39:$M$56),$M$39:$M$56,0)),'Drukverlieswaardes onderdelen'!$C$162:$D$261,2,FALSE))</f>
        <v>0</v>
      </c>
      <c r="P51" s="37">
        <f t="shared" si="5"/>
        <v>0</v>
      </c>
      <c r="Q51" s="35" cm="1">
        <f t="array" ref="Q51">IF(ISBLANK($D51),0,_xlfn.XLOOKUP($P51,_xlfn.XLOOKUP(Rekenblad!$D51,'Drukverlieswaardes onderdelen'!$C$162:$C$261,'Drukverlieswaardes onderdelen'!$D$162:$AC$261,0,0,1),'Drukverlieswaardes onderdelen'!$D$50:$AC$50,'Drukverlieswaardes onderdelen'!$D$50,-1,1))</f>
        <v>0</v>
      </c>
    </row>
    <row r="52" spans="2:17" ht="14.4" x14ac:dyDescent="0.25">
      <c r="B52" s="7"/>
      <c r="C52" s="47"/>
      <c r="D52" s="47"/>
      <c r="E52" s="47"/>
      <c r="F52" s="49"/>
      <c r="G52" s="11"/>
      <c r="H52" s="36">
        <f t="shared" si="6"/>
        <v>0</v>
      </c>
      <c r="I52" s="37">
        <f>(IF(ISBLANK($D52),0,IF(AND($E$35='Drukverlieswaardes onderdelen'!$K$38,Rekenblad!F52=1),'Drukverlieswaardes onderdelen'!$K$39,IF(AND($E$35='Drukverlieswaardes onderdelen'!$K$38,Rekenblad!F52=2),'Drukverlieswaardes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2" s="37">
        <f>IF(ISBLANK(D52),0,(SUM($D$39:$D$56)/VLOOKUP($E$36,'Drukverlieswaardes onderdelen'!$B$5:$K$14,9,FALSE))^VLOOKUP($E$36,'Drukverlieswaardes onderdelen'!$B$5:$K$14,10,FALSE))</f>
        <v>0</v>
      </c>
      <c r="K52" s="37">
        <f>IFERROR((($D52/$F52)/(VLOOKUP($E$35,'Drukverlieswaardes onderdelen'!$B$20:$K$23,9,FALSE)))^(VLOOKUP(Rekenblad!$E$35,'Drukverlieswaardes onderdelen'!$B$20:$K$23,10,FALSE))*$E52,0)</f>
        <v>0</v>
      </c>
      <c r="L52" s="37">
        <f>IFERROR((D52/(VLOOKUP(I52,'Drukverlieswaardes onderdelen'!$B$15:$K$19,9,FALSE)))^(VLOOKUP(Rekenblad!I52,'Drukverlieswaardes onderdelen'!$B$15:$K$19,10,FALSE)),0)</f>
        <v>0</v>
      </c>
      <c r="M52" s="37">
        <f t="shared" si="7"/>
        <v>0</v>
      </c>
      <c r="N52" s="37">
        <f t="shared" si="8"/>
        <v>0</v>
      </c>
      <c r="O52" s="37">
        <f>IF(M52=0,0,VLOOKUP(INDEX($D$39:$D$56,MATCH(MAX($M$39:$M$56),$M$39:$M$56,0)),'Drukverlieswaardes onderdelen'!$C$162:$D$261,2,FALSE))</f>
        <v>0</v>
      </c>
      <c r="P52" s="37">
        <f t="shared" si="5"/>
        <v>0</v>
      </c>
      <c r="Q52" s="35" cm="1">
        <f t="array" ref="Q52">IF(ISBLANK($D52),0,_xlfn.XLOOKUP($P52,_xlfn.XLOOKUP(Rekenblad!$D52,'Drukverlieswaardes onderdelen'!$C$162:$C$261,'Drukverlieswaardes onderdelen'!$D$162:$AC$261,0,0,1),'Drukverlieswaardes onderdelen'!$D$50:$AC$50,'Drukverlieswaardes onderdelen'!$D$50,-1,1))</f>
        <v>0</v>
      </c>
    </row>
    <row r="53" spans="2:17" ht="14.4" x14ac:dyDescent="0.25">
      <c r="B53" s="7"/>
      <c r="C53" s="47"/>
      <c r="D53" s="47"/>
      <c r="E53" s="47"/>
      <c r="F53" s="49"/>
      <c r="G53" s="11"/>
      <c r="H53" s="36">
        <f t="shared" si="6"/>
        <v>0</v>
      </c>
      <c r="I53" s="37">
        <f>(IF(ISBLANK($D53),0,IF(AND($E$35='Drukverlieswaardes onderdelen'!$K$38,Rekenblad!F53=1),'Drukverlieswaardes onderdelen'!$K$39,IF(AND($E$35='Drukverlieswaardes onderdelen'!$K$38,Rekenblad!F53=2),'Drukverlieswaardes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3" s="37">
        <f>IF(ISBLANK(D53),0,(SUM($D$39:$D$56)/VLOOKUP($E$36,'Drukverlieswaardes onderdelen'!$B$5:$K$14,9,FALSE))^VLOOKUP($E$36,'Drukverlieswaardes onderdelen'!$B$5:$K$14,10,FALSE))</f>
        <v>0</v>
      </c>
      <c r="K53" s="37">
        <f>IFERROR((($D53/$F53)/(VLOOKUP($E$35,'Drukverlieswaardes onderdelen'!$B$20:$K$23,9,FALSE)))^(VLOOKUP(Rekenblad!$E$35,'Drukverlieswaardes onderdelen'!$B$20:$K$23,10,FALSE))*$E53,0)</f>
        <v>0</v>
      </c>
      <c r="L53" s="37">
        <f>IFERROR((D53/(VLOOKUP(I53,'Drukverlieswaardes onderdelen'!$B$15:$K$19,9,FALSE)))^(VLOOKUP(Rekenblad!I53,'Drukverlieswaardes onderdelen'!$B$15:$K$19,10,FALSE)),0)</f>
        <v>0</v>
      </c>
      <c r="M53" s="37">
        <f t="shared" si="7"/>
        <v>0</v>
      </c>
      <c r="N53" s="37">
        <f t="shared" si="8"/>
        <v>0</v>
      </c>
      <c r="O53" s="37">
        <f>IF(M53=0,0,VLOOKUP(INDEX($D$39:$D$56,MATCH(MAX($M$39:$M$56),$M$39:$M$56,0)),'Drukverlieswaardes onderdelen'!$C$162:$D$261,2,FALSE))</f>
        <v>0</v>
      </c>
      <c r="P53" s="37">
        <f t="shared" si="5"/>
        <v>0</v>
      </c>
      <c r="Q53" s="35" cm="1">
        <f t="array" ref="Q53">IF(ISBLANK($D53),0,_xlfn.XLOOKUP($P53,_xlfn.XLOOKUP(Rekenblad!$D53,'Drukverlieswaardes onderdelen'!$C$162:$C$261,'Drukverlieswaardes onderdelen'!$D$162:$AC$261,0,0,1),'Drukverlieswaardes onderdelen'!$D$50:$AC$50,'Drukverlieswaardes onderdelen'!$D$50,-1,1))</f>
        <v>0</v>
      </c>
    </row>
    <row r="54" spans="2:17" ht="14.4" x14ac:dyDescent="0.25">
      <c r="B54" s="7"/>
      <c r="C54" s="47"/>
      <c r="D54" s="47"/>
      <c r="E54" s="47"/>
      <c r="F54" s="49"/>
      <c r="G54" s="11"/>
      <c r="H54" s="36">
        <f t="shared" si="6"/>
        <v>0</v>
      </c>
      <c r="I54" s="37">
        <f>(IF(ISBLANK($D54),0,IF(AND($E$35='Drukverlieswaardes onderdelen'!$K$38,Rekenblad!F54=1),'Drukverlieswaardes onderdelen'!$K$39,IF(AND($E$35='Drukverlieswaardes onderdelen'!$K$38,Rekenblad!F54=2),'Drukverlieswaardes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4" s="37">
        <f>IF(ISBLANK(D54),0,(SUM($D$39:$D$56)/VLOOKUP($E$36,'Drukverlieswaardes onderdelen'!$B$5:$K$14,9,FALSE))^VLOOKUP($E$36,'Drukverlieswaardes onderdelen'!$B$5:$K$14,10,FALSE))</f>
        <v>0</v>
      </c>
      <c r="K54" s="37">
        <f>IFERROR((($D54/$F54)/(VLOOKUP($E$35,'Drukverlieswaardes onderdelen'!$B$20:$K$23,9,FALSE)))^(VLOOKUP(Rekenblad!$E$35,'Drukverlieswaardes onderdelen'!$B$20:$K$23,10,FALSE))*$E54,0)</f>
        <v>0</v>
      </c>
      <c r="L54" s="37">
        <f>IFERROR((D54/(VLOOKUP(I54,'Drukverlieswaardes onderdelen'!$B$15:$K$19,9,FALSE)))^(VLOOKUP(Rekenblad!I54,'Drukverlieswaardes onderdelen'!$B$15:$K$19,10,FALSE)),0)</f>
        <v>0</v>
      </c>
      <c r="M54" s="37">
        <f t="shared" si="7"/>
        <v>0</v>
      </c>
      <c r="N54" s="37">
        <f t="shared" si="8"/>
        <v>0</v>
      </c>
      <c r="O54" s="37">
        <f>IF(M54=0,0,VLOOKUP(INDEX($D$39:$D$56,MATCH(MAX($M$39:$M$56),$M$39:$M$56,0)),'Drukverlieswaardes onderdelen'!$C$162:$D$261,2,FALSE))</f>
        <v>0</v>
      </c>
      <c r="P54" s="37">
        <f t="shared" si="5"/>
        <v>0</v>
      </c>
      <c r="Q54" s="35" cm="1">
        <f t="array" ref="Q54">IF(ISBLANK($D54),0,_xlfn.XLOOKUP($P54,_xlfn.XLOOKUP(Rekenblad!$D54,'Drukverlieswaardes onderdelen'!$C$162:$C$261,'Drukverlieswaardes onderdelen'!$D$162:$AC$261,0,0,1),'Drukverlieswaardes onderdelen'!$D$50:$AC$50,'Drukverlieswaardes onderdelen'!$D$50,-1,1))</f>
        <v>0</v>
      </c>
    </row>
    <row r="55" spans="2:17" ht="14.4" x14ac:dyDescent="0.25">
      <c r="B55" s="7"/>
      <c r="C55" s="47"/>
      <c r="D55" s="47"/>
      <c r="E55" s="47"/>
      <c r="F55" s="49"/>
      <c r="G55" s="11"/>
      <c r="H55" s="36">
        <f t="shared" si="6"/>
        <v>0</v>
      </c>
      <c r="I55" s="37">
        <f>(IF(ISBLANK($D55),0,IF(AND($E$35='Drukverlieswaardes onderdelen'!$K$38,Rekenblad!F55=1),'Drukverlieswaardes onderdelen'!$K$39,IF(AND($E$35='Drukverlieswaardes onderdelen'!$K$38,Rekenblad!F55=2),'Drukverlieswaardes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5" s="37">
        <f>IF(ISBLANK(D55),0,(SUM($D$39:$D$56)/VLOOKUP($E$36,'Drukverlieswaardes onderdelen'!$B$5:$K$14,9,FALSE))^VLOOKUP($E$36,'Drukverlieswaardes onderdelen'!$B$5:$K$14,10,FALSE))</f>
        <v>0</v>
      </c>
      <c r="K55" s="37">
        <f>IFERROR((($D55/$F55)/(VLOOKUP($E$35,'Drukverlieswaardes onderdelen'!$B$20:$K$23,9,FALSE)))^(VLOOKUP(Rekenblad!$E$35,'Drukverlieswaardes onderdelen'!$B$20:$K$23,10,FALSE))*$E55,0)</f>
        <v>0</v>
      </c>
      <c r="L55" s="37">
        <f>IFERROR((D55/(VLOOKUP(I55,'Drukverlieswaardes onderdelen'!$B$15:$K$19,9,FALSE)))^(VLOOKUP(Rekenblad!I55,'Drukverlieswaardes onderdelen'!$B$15:$K$19,10,FALSE)),0)</f>
        <v>0</v>
      </c>
      <c r="M55" s="37">
        <f t="shared" si="7"/>
        <v>0</v>
      </c>
      <c r="N55" s="37">
        <f t="shared" si="8"/>
        <v>0</v>
      </c>
      <c r="O55" s="37">
        <f>IF(M55=0,0,VLOOKUP(INDEX($D$39:$D$56,MATCH(MAX($M$39:$M$56),$M$39:$M$56,0)),'Drukverlieswaardes onderdelen'!$C$162:$D$261,2,FALSE))</f>
        <v>0</v>
      </c>
      <c r="P55" s="37">
        <f t="shared" si="5"/>
        <v>0</v>
      </c>
      <c r="Q55" s="35" cm="1">
        <f t="array" ref="Q55">IF(ISBLANK($D55),0,_xlfn.XLOOKUP($P55,_xlfn.XLOOKUP(Rekenblad!$D55,'Drukverlieswaardes onderdelen'!$C$162:$C$261,'Drukverlieswaardes onderdelen'!$D$162:$AC$261,0,0,1),'Drukverlieswaardes onderdelen'!$D$50:$AC$50,'Drukverlieswaardes onderdelen'!$D$50,-1,1))</f>
        <v>0</v>
      </c>
    </row>
    <row r="56" spans="2:17" ht="14.4" x14ac:dyDescent="0.25">
      <c r="B56" s="7"/>
      <c r="C56" s="47"/>
      <c r="D56" s="47"/>
      <c r="E56" s="47"/>
      <c r="F56" s="52"/>
      <c r="G56" s="11"/>
      <c r="H56" s="38">
        <f t="shared" si="6"/>
        <v>0</v>
      </c>
      <c r="I56" s="39">
        <f>(IF(ISBLANK($D56),0,IF(AND($E$35='Drukverlieswaardes onderdelen'!$K$38,Rekenblad!F56=1),'Drukverlieswaardes onderdelen'!$K$39,IF(AND($E$35='Drukverlieswaardes onderdelen'!$K$38,Rekenblad!F56=2),'Drukverlieswaardes onderdelen'!$K$40,IF($E$35='Drukverlieswaardes onderdelen'!$J$38,'Drukverlieswaardes onderdelen'!$J$39,IF(Rekenblad!$E$35='Drukverlieswaardes onderdelen'!$I$38,'Drukverlieswaardes onderdelen'!$I$39,IF(Rekenblad!$E$35='Drukverlieswaardes onderdelen'!$H$38,'Drukverlieswaardes onderdelen'!$H$39,"")))))))</f>
        <v>0</v>
      </c>
      <c r="J56" s="39">
        <f>IF(ISBLANK(D56),0,(SUM($D$39:$D$56)/VLOOKUP($E$36,'Drukverlieswaardes onderdelen'!$B$5:$K$14,9,FALSE))^VLOOKUP($E$36,'Drukverlieswaardes onderdelen'!$B$5:$K$14,10,FALSE))</f>
        <v>0</v>
      </c>
      <c r="K56" s="39">
        <f>IFERROR((($D56/$F56)/(VLOOKUP($E$35,'Drukverlieswaardes onderdelen'!$B$20:$K$23,9,FALSE)))^(VLOOKUP(Rekenblad!$E$35,'Drukverlieswaardes onderdelen'!$B$20:$K$23,10,FALSE))*$E56,0)</f>
        <v>0</v>
      </c>
      <c r="L56" s="39">
        <f>IFERROR((D56/(VLOOKUP(I56,'Drukverlieswaardes onderdelen'!$B$15:$K$19,9,FALSE)))^(VLOOKUP(Rekenblad!I56,'Drukverlieswaardes onderdelen'!$B$15:$K$19,10,FALSE)),0)</f>
        <v>0</v>
      </c>
      <c r="M56" s="39">
        <f t="shared" si="7"/>
        <v>0</v>
      </c>
      <c r="N56" s="39">
        <f t="shared" si="8"/>
        <v>0</v>
      </c>
      <c r="O56" s="39">
        <f>IF(M56=0,0,VLOOKUP(INDEX($D$39:$D$56,MATCH(MAX($M$39:$M$56),$M$39:$M$56,0)),'Drukverlieswaardes onderdelen'!$C$162:$D$261,2,FALSE))</f>
        <v>0</v>
      </c>
      <c r="P56" s="40">
        <f t="shared" si="5"/>
        <v>0</v>
      </c>
      <c r="Q56" s="41" cm="1">
        <f t="array" ref="Q56">IF(ISBLANK($D56),0,_xlfn.XLOOKUP($P56,_xlfn.XLOOKUP(Rekenblad!$D56,'Drukverlieswaardes onderdelen'!$C$162:$C$261,'Drukverlieswaardes onderdelen'!$D$162:$AC$261,0,0,1),'Drukverlieswaardes onderdelen'!$D$50:$AC$50,'Drukverlieswaardes onderdelen'!$D$50,-1,1))</f>
        <v>0</v>
      </c>
    </row>
    <row r="57" spans="2:17" x14ac:dyDescent="0.25">
      <c r="B57" s="23"/>
      <c r="C57" s="13"/>
      <c r="D57" s="13"/>
      <c r="E57" s="13"/>
      <c r="F57" s="6"/>
      <c r="G57" s="8"/>
      <c r="H57" s="5"/>
      <c r="I57" s="5"/>
      <c r="Q57" s="5"/>
    </row>
    <row r="58" spans="2:17" x14ac:dyDescent="0.25">
      <c r="B58" s="12" t="s">
        <v>3</v>
      </c>
      <c r="C58" s="44" t="str">
        <f>COUNTA(C39:C56)&amp;" ventielen"</f>
        <v>0 ventielen</v>
      </c>
      <c r="D58" s="44" t="str">
        <f>SUM(D39:D56)&amp;" m³/h"</f>
        <v>0 m³/h</v>
      </c>
      <c r="E58" s="44" t="str">
        <f>(E39*F39+E40*F40+E41*F41+E42*F42+E43*F43+E44*F44+E45*F45+E46*F46+E47*F47+E48*F48+E49*F49+E50*F50+E51*F51+E52*F52+E53*F53+E54*F54+E55*F55+E56*F56)&amp;" meter slang"</f>
        <v>0 meter slang</v>
      </c>
      <c r="F58" s="45" t="str">
        <f>SUM(F39:F56)&amp;" aansluitingen"</f>
        <v>0 aansluitingen</v>
      </c>
      <c r="G58" s="8"/>
      <c r="H58" s="34" t="s">
        <v>88</v>
      </c>
      <c r="I58" s="14"/>
      <c r="Q58" s="42">
        <f>MAX($M$39:$M$56)+INDEX($O$39:$O$56,MATCH(MAX($M$39:$M$56),$M$39:$M$56,0))</f>
        <v>0</v>
      </c>
    </row>
    <row r="59" spans="2:17" x14ac:dyDescent="0.25">
      <c r="C59" s="13"/>
      <c r="E59" s="13"/>
      <c r="H59" s="5"/>
      <c r="I59" s="5"/>
      <c r="Q59" s="5"/>
    </row>
    <row r="60" spans="2:17" x14ac:dyDescent="0.25">
      <c r="C60" s="8"/>
      <c r="D60" s="8"/>
      <c r="E60" s="8"/>
      <c r="H60" s="5"/>
      <c r="I60" s="5"/>
      <c r="Q60" s="5"/>
    </row>
    <row r="61" spans="2:17" x14ac:dyDescent="0.25">
      <c r="C61" s="8"/>
      <c r="D61" s="8"/>
    </row>
    <row r="62" spans="2:17" x14ac:dyDescent="0.25">
      <c r="C62" s="8"/>
      <c r="D62" s="8"/>
    </row>
    <row r="63" spans="2:17" x14ac:dyDescent="0.25">
      <c r="C63" s="8"/>
      <c r="D63" s="8"/>
    </row>
  </sheetData>
  <sheetProtection algorithmName="SHA-512" hashValue="pDF7K4rHBPy6dH7/yVdW0KUN0BLlbgyuZTBL12jhsSvUVe+0xdNTe8mvpvPPor+o1loBnn7OkQsgn2O1XAs4gQ==" saltValue="YGXsVOuztvKQACzjj3b8yg==" spinCount="100000" sheet="1" objects="1" scenarios="1"/>
  <protectedRanges>
    <protectedRange sqref="E9:F10 C13:F30 E35:F36 C39:F56" name="Invulvelden"/>
  </protectedRanges>
  <mergeCells count="4">
    <mergeCell ref="E9:F9"/>
    <mergeCell ref="E10:F10"/>
    <mergeCell ref="E36:F36"/>
    <mergeCell ref="E35:F35"/>
  </mergeCells>
  <conditionalFormatting sqref="H13:H30">
    <cfRule type="cellIs" dxfId="1" priority="1" operator="equal">
      <formula>0</formula>
    </cfRule>
  </conditionalFormatting>
  <conditionalFormatting sqref="H39:H56">
    <cfRule type="cellIs" dxfId="0" priority="3" operator="equal">
      <formula>0</formula>
    </cfRule>
  </conditionalFormatting>
  <dataValidations count="5">
    <dataValidation type="whole" allowBlank="1" showInputMessage="1" showErrorMessage="1" sqref="F39:F56 F13:F30" xr:uid="{1F66329E-E461-4FC1-93D0-A8120B73FE89}">
      <formula1>1</formula1>
      <formula2>3</formula2>
    </dataValidation>
    <dataValidation type="whole" allowBlank="1" showInputMessage="1" showErrorMessage="1" sqref="D39:D56" xr:uid="{B5A35ED7-EF1C-41E8-BC0C-C8E0D0C63598}">
      <formula1>25</formula1>
      <formula2>75</formula2>
    </dataValidation>
    <dataValidation type="list" allowBlank="1" showInputMessage="1" showErrorMessage="1" sqref="E35:F35 E9:F9" xr:uid="{3EC3E9EC-2921-4927-9D55-DBA132AD088A}">
      <formula1>Systeem</formula1>
    </dataValidation>
    <dataValidation type="decimal" showInputMessage="1" showErrorMessage="1" sqref="E39:E56 E13:E30" xr:uid="{5334A389-76EB-4A7F-87C6-E5624B059132}">
      <formula1>4</formula1>
      <formula2>16</formula2>
    </dataValidation>
    <dataValidation type="whole" allowBlank="1" showInputMessage="1" showErrorMessage="1" sqref="D13:D30" xr:uid="{1FB7D071-C6C0-4A4C-A3D4-0375411E625E}">
      <formula1>25</formula1>
      <formula2>50</formula2>
    </dataValidation>
  </dataValidations>
  <pageMargins left="0.7" right="0.7" top="0.75" bottom="0.75" header="0.3" footer="0.3"/>
  <pageSetup paperSize="9" scale="56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F63258-21BB-41A1-8FCE-6E2EEB09CB1A}">
          <x14:formula1>
            <xm:f>'Drukverlieswaardes onderdelen'!$B$20:$B$23</xm:f>
          </x14:formula1>
          <xm:sqref>K36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80CE-67DE-4CB1-B108-800165AA326A}">
  <dimension ref="B2:O62"/>
  <sheetViews>
    <sheetView showGridLines="0" showRowColHeaders="0" workbookViewId="0">
      <selection activeCell="Q26" sqref="Q2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8" x14ac:dyDescent="0.25"/>
  <sheetData>
    <row r="2" spans="2:15" x14ac:dyDescent="0.25">
      <c r="I2" s="5"/>
      <c r="J2" s="5"/>
      <c r="K2" s="5"/>
      <c r="L2" s="5"/>
      <c r="M2" s="5"/>
      <c r="N2" s="5"/>
      <c r="O2" s="5"/>
    </row>
    <row r="3" spans="2:15" x14ac:dyDescent="0.25">
      <c r="I3" s="5"/>
      <c r="J3" s="5"/>
      <c r="K3" s="5"/>
      <c r="L3" s="5"/>
      <c r="M3" s="5"/>
      <c r="N3" s="5"/>
      <c r="O3" s="5"/>
    </row>
    <row r="5" spans="2:15" x14ac:dyDescent="0.25">
      <c r="B5" s="2" t="s">
        <v>0</v>
      </c>
    </row>
    <row r="9" spans="2:15" x14ac:dyDescent="0.25">
      <c r="B9" s="2" t="s">
        <v>89</v>
      </c>
    </row>
    <row r="19" spans="2:2" x14ac:dyDescent="0.25">
      <c r="B19" s="2" t="s">
        <v>90</v>
      </c>
    </row>
    <row r="21" spans="2:2" x14ac:dyDescent="0.25">
      <c r="B21" s="55"/>
    </row>
    <row r="62" spans="2:2" x14ac:dyDescent="0.25">
      <c r="B62" s="2" t="s">
        <v>92</v>
      </c>
    </row>
  </sheetData>
  <sheetProtection algorithmName="SHA-512" hashValue="bL7oUbuqkLKOrrrmO7VEwVJfgoTne9EmZHeurRec6qEhh7eluTOC/ZsOYcT+c+EKEgbX+uO+v69mWJ9jGvfilA==" saltValue="mRPAwLjry56LpzjX+tqyO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DDA8-7EB3-43DB-B7FB-5AFBA41DFC1C}">
  <dimension ref="A3:AE261"/>
  <sheetViews>
    <sheetView topLeftCell="A3" zoomScale="115" zoomScaleNormal="115" workbookViewId="0">
      <selection activeCell="D26" sqref="D26"/>
    </sheetView>
  </sheetViews>
  <sheetFormatPr defaultRowHeight="13.8" x14ac:dyDescent="0.25"/>
  <cols>
    <col min="1" max="1" width="40.88671875" style="3" customWidth="1"/>
    <col min="2" max="2" width="25.77734375" customWidth="1"/>
    <col min="3" max="4" width="8.77734375" style="5" customWidth="1"/>
    <col min="5" max="6" width="8.77734375" customWidth="1"/>
    <col min="8" max="11" width="8.77734375" customWidth="1"/>
  </cols>
  <sheetData>
    <row r="3" spans="1:16" ht="21" x14ac:dyDescent="0.4">
      <c r="A3" s="4"/>
      <c r="B3" s="15" t="s">
        <v>11</v>
      </c>
      <c r="C3" s="63" t="s">
        <v>9</v>
      </c>
      <c r="D3" s="63"/>
      <c r="E3" s="64" t="s">
        <v>10</v>
      </c>
      <c r="F3" s="64"/>
      <c r="H3" s="63" t="s">
        <v>9</v>
      </c>
      <c r="I3" s="63"/>
      <c r="J3" s="64" t="s">
        <v>10</v>
      </c>
      <c r="K3" s="64"/>
    </row>
    <row r="4" spans="1:16" ht="15.6" x14ac:dyDescent="0.25">
      <c r="B4" s="1" t="s">
        <v>34</v>
      </c>
      <c r="C4" s="14" t="s">
        <v>28</v>
      </c>
      <c r="D4" s="14" t="s">
        <v>8</v>
      </c>
      <c r="E4" s="14" t="s">
        <v>28</v>
      </c>
      <c r="F4" s="14" t="s">
        <v>8</v>
      </c>
      <c r="H4" s="14" t="s">
        <v>13</v>
      </c>
      <c r="I4" s="14" t="s">
        <v>8</v>
      </c>
      <c r="J4" s="14" t="s">
        <v>13</v>
      </c>
      <c r="K4" s="14" t="s">
        <v>8</v>
      </c>
    </row>
    <row r="5" spans="1:16" x14ac:dyDescent="0.25">
      <c r="A5" s="3" t="s">
        <v>6</v>
      </c>
      <c r="B5" t="s">
        <v>19</v>
      </c>
      <c r="C5">
        <v>3.5055929827916001</v>
      </c>
      <c r="D5">
        <v>1.7777616440634301</v>
      </c>
      <c r="E5">
        <v>3.4616451183808601</v>
      </c>
      <c r="F5">
        <v>1.7659695975721299</v>
      </c>
      <c r="H5">
        <f>C5*3.6</f>
        <v>12.62013473804976</v>
      </c>
      <c r="I5">
        <f>D5</f>
        <v>1.7777616440634301</v>
      </c>
      <c r="J5">
        <f>E5*3.6</f>
        <v>12.461922426171096</v>
      </c>
      <c r="K5">
        <f>F5</f>
        <v>1.7659695975721299</v>
      </c>
    </row>
    <row r="6" spans="1:16" x14ac:dyDescent="0.25">
      <c r="B6" t="s">
        <v>20</v>
      </c>
      <c r="C6">
        <f>H6/3.6</f>
        <v>25.965471404967406</v>
      </c>
      <c r="D6">
        <f>I6</f>
        <v>2.0204651424369429</v>
      </c>
      <c r="E6">
        <f>I6/3.6</f>
        <v>0.56124031734359525</v>
      </c>
      <c r="F6">
        <f>K6</f>
        <v>1.9756443461052684</v>
      </c>
      <c r="H6">
        <v>93.47569705788267</v>
      </c>
      <c r="I6">
        <v>2.0204651424369429</v>
      </c>
      <c r="J6">
        <v>78.385669315897189</v>
      </c>
      <c r="K6">
        <v>1.9756443461052684</v>
      </c>
    </row>
    <row r="7" spans="1:16" x14ac:dyDescent="0.25">
      <c r="B7" t="s">
        <v>21</v>
      </c>
      <c r="C7">
        <v>27.575488503715398</v>
      </c>
      <c r="D7">
        <v>2.0364673490105001</v>
      </c>
      <c r="E7">
        <f>17.9449625/3.6</f>
        <v>4.9847118055555555</v>
      </c>
      <c r="F7">
        <v>1.9750624999999999</v>
      </c>
      <c r="H7">
        <f t="shared" ref="H7:H23" si="0">C7*3.6</f>
        <v>99.271758613375439</v>
      </c>
      <c r="I7">
        <f t="shared" ref="I7:I23" si="1">D7</f>
        <v>2.0364673490105001</v>
      </c>
      <c r="J7">
        <f t="shared" ref="J7:J23" si="2">E7*3.6</f>
        <v>17.944962499999999</v>
      </c>
      <c r="K7">
        <f t="shared" ref="K7:K23" si="3">F7</f>
        <v>1.9750624999999999</v>
      </c>
    </row>
    <row r="8" spans="1:16" x14ac:dyDescent="0.25">
      <c r="B8" t="s">
        <v>22</v>
      </c>
      <c r="C8" s="5">
        <f>29.604525/3.6</f>
        <v>8.2234791666666656</v>
      </c>
      <c r="D8" s="5">
        <v>1.9663374999999998</v>
      </c>
      <c r="E8">
        <f>18.3301875/3.6</f>
        <v>5.0917187500000001</v>
      </c>
      <c r="F8">
        <v>1.9396499999999999</v>
      </c>
      <c r="H8">
        <f t="shared" si="0"/>
        <v>29.604524999999995</v>
      </c>
      <c r="I8">
        <f t="shared" si="1"/>
        <v>1.9663374999999998</v>
      </c>
      <c r="J8">
        <f t="shared" si="2"/>
        <v>18.330187500000001</v>
      </c>
      <c r="K8">
        <f t="shared" si="3"/>
        <v>1.9396499999999999</v>
      </c>
    </row>
    <row r="9" spans="1:16" x14ac:dyDescent="0.25">
      <c r="B9" t="s">
        <v>27</v>
      </c>
      <c r="C9">
        <v>15.586</v>
      </c>
      <c r="D9">
        <v>2.0297405791809999</v>
      </c>
      <c r="E9">
        <f>16.591675/3.6</f>
        <v>4.6087986111111103</v>
      </c>
      <c r="F9">
        <v>1.9067999999999998</v>
      </c>
      <c r="H9">
        <f t="shared" si="0"/>
        <v>56.1096</v>
      </c>
      <c r="I9">
        <f t="shared" si="1"/>
        <v>2.0297405791809999</v>
      </c>
      <c r="J9">
        <f t="shared" si="2"/>
        <v>16.591674999999999</v>
      </c>
      <c r="K9">
        <f t="shared" si="3"/>
        <v>1.9067999999999998</v>
      </c>
    </row>
    <row r="10" spans="1:16" x14ac:dyDescent="0.25">
      <c r="A10" s="3" t="s">
        <v>7</v>
      </c>
      <c r="B10" t="s">
        <v>23</v>
      </c>
      <c r="C10">
        <v>22.919143376023701</v>
      </c>
      <c r="D10">
        <v>1.9526440942419701</v>
      </c>
      <c r="E10">
        <v>26.2410694029764</v>
      </c>
      <c r="F10">
        <v>2.0462413632574399</v>
      </c>
      <c r="H10">
        <f t="shared" si="0"/>
        <v>82.50891615368532</v>
      </c>
      <c r="I10">
        <f t="shared" si="1"/>
        <v>1.9526440942419701</v>
      </c>
      <c r="J10">
        <f t="shared" si="2"/>
        <v>94.467849850715041</v>
      </c>
      <c r="K10">
        <f t="shared" si="3"/>
        <v>2.0462413632574399</v>
      </c>
    </row>
    <row r="11" spans="1:16" x14ac:dyDescent="0.25">
      <c r="B11" t="s">
        <v>24</v>
      </c>
      <c r="C11">
        <f>H11/3.6</f>
        <v>25.333776306722701</v>
      </c>
      <c r="D11">
        <f>I11</f>
        <v>2.0496945454808966</v>
      </c>
      <c r="E11">
        <f>J11/3.6</f>
        <v>26.563367193865695</v>
      </c>
      <c r="F11">
        <f>K11</f>
        <v>2.0689694702053605</v>
      </c>
      <c r="H11">
        <v>91.201594704201725</v>
      </c>
      <c r="I11">
        <v>2.0496945454808966</v>
      </c>
      <c r="J11">
        <v>95.6281218979165</v>
      </c>
      <c r="K11">
        <v>2.0689694702053605</v>
      </c>
    </row>
    <row r="12" spans="1:16" x14ac:dyDescent="0.25">
      <c r="B12" t="s">
        <v>25</v>
      </c>
      <c r="C12">
        <v>19.689799223305801</v>
      </c>
      <c r="D12" s="5">
        <v>1.9368598872458</v>
      </c>
      <c r="E12">
        <v>24.200360963391699</v>
      </c>
      <c r="F12">
        <v>2.0067951407175402</v>
      </c>
      <c r="H12">
        <f t="shared" si="0"/>
        <v>70.883277203900889</v>
      </c>
      <c r="I12">
        <f t="shared" si="1"/>
        <v>1.9368598872458</v>
      </c>
      <c r="J12">
        <f t="shared" si="2"/>
        <v>87.121299468210111</v>
      </c>
      <c r="K12">
        <f t="shared" si="3"/>
        <v>2.0067951407175402</v>
      </c>
    </row>
    <row r="13" spans="1:16" x14ac:dyDescent="0.25">
      <c r="B13" t="s">
        <v>26</v>
      </c>
      <c r="C13" s="5">
        <f>H13/3.6</f>
        <v>27.146111111111111</v>
      </c>
      <c r="D13" s="5">
        <v>1.9815</v>
      </c>
      <c r="E13">
        <f>J13/3.6</f>
        <v>20.065194444444444</v>
      </c>
      <c r="F13">
        <v>1.9211999999999998</v>
      </c>
      <c r="H13">
        <v>97.725999999999999</v>
      </c>
      <c r="I13">
        <f t="shared" si="1"/>
        <v>1.9815</v>
      </c>
      <c r="J13">
        <v>72.234700000000004</v>
      </c>
      <c r="K13">
        <f t="shared" si="3"/>
        <v>1.9211999999999998</v>
      </c>
    </row>
    <row r="14" spans="1:16" x14ac:dyDescent="0.25">
      <c r="B14" t="s">
        <v>29</v>
      </c>
      <c r="C14" s="5">
        <v>15.586</v>
      </c>
      <c r="D14" s="5">
        <v>2.0099999999999998</v>
      </c>
      <c r="E14">
        <v>23.9724</v>
      </c>
      <c r="F14">
        <v>2.0884999999999998</v>
      </c>
      <c r="H14">
        <f t="shared" si="0"/>
        <v>56.1096</v>
      </c>
      <c r="I14">
        <f t="shared" si="1"/>
        <v>2.0099999999999998</v>
      </c>
      <c r="J14">
        <f t="shared" si="2"/>
        <v>86.300640000000001</v>
      </c>
      <c r="K14">
        <f t="shared" si="3"/>
        <v>2.0884999999999998</v>
      </c>
    </row>
    <row r="15" spans="1:16" x14ac:dyDescent="0.25">
      <c r="A15" s="3" t="s">
        <v>12</v>
      </c>
      <c r="B15" t="s">
        <v>14</v>
      </c>
      <c r="C15" s="5">
        <f>H15/3.6</f>
        <v>11.5282</v>
      </c>
      <c r="D15" s="5">
        <v>2.1617999999999999</v>
      </c>
      <c r="E15">
        <f>J15/3.6</f>
        <v>5.6924999999999999</v>
      </c>
      <c r="F15">
        <v>1.9625999999999999</v>
      </c>
      <c r="H15">
        <v>41.501519999999999</v>
      </c>
      <c r="I15">
        <f t="shared" si="1"/>
        <v>2.1617999999999999</v>
      </c>
      <c r="J15">
        <v>20.492999999999999</v>
      </c>
      <c r="K15">
        <f t="shared" si="3"/>
        <v>1.9625999999999999</v>
      </c>
      <c r="O15" t="s">
        <v>83</v>
      </c>
      <c r="P15" t="s">
        <v>84</v>
      </c>
    </row>
    <row r="16" spans="1:16" x14ac:dyDescent="0.25">
      <c r="B16" t="s">
        <v>15</v>
      </c>
      <c r="C16" s="5">
        <f>H16/3.6</f>
        <v>14.591422869782118</v>
      </c>
      <c r="D16" s="5">
        <f>I16</f>
        <v>1.8553238341750948</v>
      </c>
      <c r="E16">
        <f>J16/3.6</f>
        <v>9.0136360349863036</v>
      </c>
      <c r="F16">
        <f>K16</f>
        <v>2.0317756421132507</v>
      </c>
      <c r="H16">
        <v>52.529122331215625</v>
      </c>
      <c r="I16">
        <v>1.8553238341750948</v>
      </c>
      <c r="J16">
        <v>32.449089725950692</v>
      </c>
      <c r="K16">
        <v>2.0317756421132507</v>
      </c>
    </row>
    <row r="17" spans="1:11" x14ac:dyDescent="0.25">
      <c r="B17" t="s">
        <v>16</v>
      </c>
      <c r="C17" s="5">
        <f>H17/3.6</f>
        <v>26.918500000000002</v>
      </c>
      <c r="D17" s="5">
        <v>2.7885</v>
      </c>
      <c r="E17">
        <f>J17/3.6</f>
        <v>5.8944999999999999</v>
      </c>
      <c r="F17">
        <v>1.9745999999999999</v>
      </c>
      <c r="H17">
        <v>96.906600000000012</v>
      </c>
      <c r="I17">
        <f t="shared" si="1"/>
        <v>2.7885</v>
      </c>
      <c r="J17">
        <v>21.220199999999998</v>
      </c>
      <c r="K17">
        <f t="shared" si="3"/>
        <v>1.9745999999999999</v>
      </c>
    </row>
    <row r="18" spans="1:11" x14ac:dyDescent="0.25">
      <c r="B18" t="s">
        <v>17</v>
      </c>
      <c r="C18" s="5">
        <f>H18/3.6</f>
        <v>8.9715000000000007</v>
      </c>
      <c r="D18" s="5">
        <v>2.1082000000000001</v>
      </c>
      <c r="E18">
        <f>J18/3.6</f>
        <v>3.8525</v>
      </c>
      <c r="F18">
        <v>1.9448000000000001</v>
      </c>
      <c r="H18">
        <v>32.297400000000003</v>
      </c>
      <c r="I18">
        <f t="shared" si="1"/>
        <v>2.1082000000000001</v>
      </c>
      <c r="J18">
        <v>13.869</v>
      </c>
      <c r="K18">
        <f t="shared" si="3"/>
        <v>1.9448000000000001</v>
      </c>
    </row>
    <row r="19" spans="1:11" x14ac:dyDescent="0.25">
      <c r="B19" t="s">
        <v>18</v>
      </c>
      <c r="C19" s="5">
        <f>H19/3.6</f>
        <v>10.389900000000001</v>
      </c>
      <c r="D19" s="5">
        <v>1.9892000000000001</v>
      </c>
      <c r="E19">
        <f>J19/3.6</f>
        <v>7.3090999999999999</v>
      </c>
      <c r="F19">
        <v>1.9434</v>
      </c>
      <c r="H19">
        <v>37.403640000000003</v>
      </c>
      <c r="I19">
        <f t="shared" si="1"/>
        <v>1.9892000000000001</v>
      </c>
      <c r="J19">
        <v>26.312760000000001</v>
      </c>
      <c r="K19">
        <f t="shared" si="3"/>
        <v>1.9434</v>
      </c>
    </row>
    <row r="20" spans="1:11" x14ac:dyDescent="0.25">
      <c r="A20" s="3" t="s">
        <v>30</v>
      </c>
      <c r="B20" t="s">
        <v>46</v>
      </c>
      <c r="C20" s="5">
        <v>3.5055929827916001</v>
      </c>
      <c r="D20" s="5">
        <v>1.7777616440634301</v>
      </c>
      <c r="E20">
        <v>3.4616451183808601</v>
      </c>
      <c r="F20">
        <v>1.7659695975721299</v>
      </c>
      <c r="H20">
        <f t="shared" si="0"/>
        <v>12.62013473804976</v>
      </c>
      <c r="I20">
        <f t="shared" si="1"/>
        <v>1.7777616440634301</v>
      </c>
      <c r="J20">
        <f t="shared" si="2"/>
        <v>12.461922426171096</v>
      </c>
      <c r="K20">
        <f t="shared" si="3"/>
        <v>1.7659695975721299</v>
      </c>
    </row>
    <row r="21" spans="1:11" x14ac:dyDescent="0.25">
      <c r="B21" t="s">
        <v>47</v>
      </c>
      <c r="C21" s="5">
        <f>H21/3.6</f>
        <v>4.8882455781858614</v>
      </c>
      <c r="D21" s="5">
        <f>I21</f>
        <v>1.9950279322640796</v>
      </c>
      <c r="E21" s="5">
        <f>J21/3.6</f>
        <v>4.8882455781858614</v>
      </c>
      <c r="F21" s="5">
        <f>K21</f>
        <v>1.99502793226408</v>
      </c>
      <c r="H21">
        <v>17.597684081469101</v>
      </c>
      <c r="I21">
        <v>1.9950279322640796</v>
      </c>
      <c r="J21">
        <v>17.597684081469101</v>
      </c>
      <c r="K21">
        <v>1.99502793226408</v>
      </c>
    </row>
    <row r="22" spans="1:11" x14ac:dyDescent="0.25">
      <c r="B22" t="s">
        <v>48</v>
      </c>
      <c r="C22" s="5">
        <v>5.4206345040507697</v>
      </c>
      <c r="D22" s="5">
        <v>1.83985801128285</v>
      </c>
      <c r="E22">
        <v>5.4206345040507697</v>
      </c>
      <c r="F22">
        <v>1.83985801128285</v>
      </c>
      <c r="H22">
        <f t="shared" si="0"/>
        <v>19.514284214582773</v>
      </c>
      <c r="I22">
        <f t="shared" si="1"/>
        <v>1.83985801128285</v>
      </c>
      <c r="J22">
        <f t="shared" si="2"/>
        <v>19.514284214582773</v>
      </c>
      <c r="K22">
        <f t="shared" si="3"/>
        <v>1.83985801128285</v>
      </c>
    </row>
    <row r="23" spans="1:11" x14ac:dyDescent="0.25">
      <c r="B23" t="s">
        <v>49</v>
      </c>
      <c r="C23" s="5">
        <v>9.1546914893646001</v>
      </c>
      <c r="D23" s="5">
        <v>1.8903279112934099</v>
      </c>
      <c r="E23">
        <v>9.2486586305154699</v>
      </c>
      <c r="F23">
        <v>1.91223853892957</v>
      </c>
      <c r="H23">
        <f t="shared" si="0"/>
        <v>32.956889361712562</v>
      </c>
      <c r="I23">
        <f t="shared" si="1"/>
        <v>1.8903279112934099</v>
      </c>
      <c r="J23">
        <f t="shared" si="2"/>
        <v>33.295171069855691</v>
      </c>
      <c r="K23">
        <f t="shared" si="3"/>
        <v>1.91223853892957</v>
      </c>
    </row>
    <row r="27" spans="1:11" x14ac:dyDescent="0.25">
      <c r="A27" s="3" t="s">
        <v>33</v>
      </c>
      <c r="B27" t="s">
        <v>31</v>
      </c>
    </row>
    <row r="28" spans="1:11" x14ac:dyDescent="0.25">
      <c r="B28" t="s">
        <v>32</v>
      </c>
    </row>
    <row r="31" spans="1:11" ht="15.6" x14ac:dyDescent="0.25">
      <c r="A31" s="3" t="s">
        <v>37</v>
      </c>
      <c r="B31" s="16" t="s">
        <v>35</v>
      </c>
    </row>
    <row r="32" spans="1:11" ht="15.6" x14ac:dyDescent="0.25">
      <c r="B32" s="16" t="s">
        <v>36</v>
      </c>
    </row>
    <row r="37" spans="1:11" x14ac:dyDescent="0.25">
      <c r="C37" t="s">
        <v>50</v>
      </c>
      <c r="H37" t="s">
        <v>51</v>
      </c>
    </row>
    <row r="38" spans="1:11" x14ac:dyDescent="0.25">
      <c r="A38" s="3" t="s">
        <v>2</v>
      </c>
      <c r="B38" s="1" t="s">
        <v>53</v>
      </c>
      <c r="C38" s="1" t="s">
        <v>46</v>
      </c>
      <c r="D38" s="1" t="s">
        <v>47</v>
      </c>
      <c r="E38" s="1" t="s">
        <v>48</v>
      </c>
      <c r="F38" s="1" t="s">
        <v>49</v>
      </c>
      <c r="G38" s="1"/>
      <c r="H38" s="21" t="s">
        <v>46</v>
      </c>
      <c r="I38" s="21" t="s">
        <v>47</v>
      </c>
      <c r="J38" s="21" t="s">
        <v>48</v>
      </c>
      <c r="K38" s="21" t="s">
        <v>49</v>
      </c>
    </row>
    <row r="39" spans="1:11" x14ac:dyDescent="0.25">
      <c r="B39" t="s">
        <v>46</v>
      </c>
      <c r="C39" t="s">
        <v>19</v>
      </c>
      <c r="D39" t="s">
        <v>20</v>
      </c>
      <c r="E39" t="s">
        <v>21</v>
      </c>
      <c r="F39" t="s">
        <v>22</v>
      </c>
      <c r="H39" t="s">
        <v>14</v>
      </c>
      <c r="I39" t="s">
        <v>15</v>
      </c>
      <c r="J39" t="s">
        <v>16</v>
      </c>
      <c r="K39" t="s">
        <v>17</v>
      </c>
    </row>
    <row r="40" spans="1:11" x14ac:dyDescent="0.25">
      <c r="B40" t="s">
        <v>47</v>
      </c>
      <c r="C40" t="s">
        <v>23</v>
      </c>
      <c r="D40" t="s">
        <v>24</v>
      </c>
      <c r="E40" t="s">
        <v>25</v>
      </c>
      <c r="F40" t="s">
        <v>27</v>
      </c>
      <c r="K40" t="s">
        <v>18</v>
      </c>
    </row>
    <row r="41" spans="1:11" x14ac:dyDescent="0.25">
      <c r="B41" t="s">
        <v>48</v>
      </c>
      <c r="F41" t="s">
        <v>26</v>
      </c>
    </row>
    <row r="42" spans="1:11" x14ac:dyDescent="0.25">
      <c r="B42" t="s">
        <v>49</v>
      </c>
      <c r="F42" t="s">
        <v>29</v>
      </c>
    </row>
    <row r="45" spans="1:11" x14ac:dyDescent="0.25">
      <c r="B45" s="1"/>
      <c r="C45" s="1"/>
      <c r="D45" s="1"/>
      <c r="E45" s="1"/>
      <c r="F45" s="1"/>
    </row>
    <row r="46" spans="1:11" x14ac:dyDescent="0.25">
      <c r="C46"/>
      <c r="D46"/>
    </row>
    <row r="47" spans="1:11" x14ac:dyDescent="0.25">
      <c r="B47" s="26" t="s">
        <v>54</v>
      </c>
      <c r="C47" s="27"/>
      <c r="D47" s="27"/>
      <c r="E47" s="28"/>
      <c r="F47" s="28"/>
    </row>
    <row r="48" spans="1:11" x14ac:dyDescent="0.25">
      <c r="B48" s="5"/>
      <c r="D48" s="25"/>
      <c r="E48" s="25"/>
      <c r="F48" s="25"/>
    </row>
    <row r="50" spans="2:31" x14ac:dyDescent="0.25">
      <c r="B50" s="20" t="s">
        <v>2</v>
      </c>
      <c r="D50" s="14" t="s">
        <v>55</v>
      </c>
      <c r="E50" s="1" t="s">
        <v>56</v>
      </c>
      <c r="F50" s="1" t="s">
        <v>57</v>
      </c>
      <c r="G50" s="14" t="s">
        <v>58</v>
      </c>
      <c r="H50" s="14" t="s">
        <v>59</v>
      </c>
      <c r="I50" s="14" t="s">
        <v>60</v>
      </c>
      <c r="J50" s="1" t="s">
        <v>61</v>
      </c>
      <c r="K50" s="1" t="s">
        <v>62</v>
      </c>
      <c r="L50" s="14" t="s">
        <v>63</v>
      </c>
      <c r="M50" s="14" t="s">
        <v>64</v>
      </c>
      <c r="N50" s="14" t="s">
        <v>65</v>
      </c>
      <c r="O50" s="1" t="s">
        <v>66</v>
      </c>
      <c r="P50" s="1" t="s">
        <v>67</v>
      </c>
      <c r="Q50" s="14" t="s">
        <v>68</v>
      </c>
      <c r="R50" s="14" t="s">
        <v>69</v>
      </c>
      <c r="S50" s="14" t="s">
        <v>70</v>
      </c>
      <c r="T50" s="1" t="s">
        <v>71</v>
      </c>
      <c r="U50" s="1" t="s">
        <v>72</v>
      </c>
      <c r="V50" s="14" t="s">
        <v>73</v>
      </c>
      <c r="W50" s="14" t="s">
        <v>74</v>
      </c>
      <c r="X50" s="14" t="s">
        <v>75</v>
      </c>
      <c r="Y50" s="1" t="s">
        <v>76</v>
      </c>
      <c r="Z50" s="1" t="s">
        <v>77</v>
      </c>
      <c r="AA50" s="14" t="s">
        <v>78</v>
      </c>
      <c r="AB50" s="14" t="s">
        <v>79</v>
      </c>
      <c r="AC50" s="14" t="s">
        <v>80</v>
      </c>
    </row>
    <row r="51" spans="2:31" ht="15.6" x14ac:dyDescent="0.25">
      <c r="B51" s="24"/>
      <c r="C51" s="14" t="s">
        <v>13</v>
      </c>
      <c r="D51" s="5">
        <v>22.655152787605878</v>
      </c>
      <c r="E51">
        <v>22.350388490815451</v>
      </c>
      <c r="F51">
        <v>21.785630656471575</v>
      </c>
      <c r="G51">
        <v>21.263656480212681</v>
      </c>
      <c r="H51">
        <v>20.605110645789207</v>
      </c>
      <c r="I51">
        <v>19.956002710418257</v>
      </c>
      <c r="J51">
        <v>19.321931551145106</v>
      </c>
      <c r="K51">
        <v>18.306294015530661</v>
      </c>
      <c r="L51">
        <v>17.526691381972938</v>
      </c>
      <c r="M51">
        <v>16.873024753235892</v>
      </c>
      <c r="N51">
        <v>16.010112865342037</v>
      </c>
      <c r="O51">
        <v>15.764635034603407</v>
      </c>
      <c r="P51">
        <v>14.746057363115563</v>
      </c>
      <c r="Q51">
        <v>14.229152836838272</v>
      </c>
      <c r="R51">
        <v>13.545661622604669</v>
      </c>
      <c r="S51">
        <v>12.550260733383977</v>
      </c>
      <c r="T51">
        <v>11.80027043871601</v>
      </c>
      <c r="U51">
        <v>10.735877834412515</v>
      </c>
      <c r="V51">
        <v>9.7674579987646855</v>
      </c>
      <c r="W51">
        <v>9.2806064045062175</v>
      </c>
      <c r="X51">
        <v>7.985838139799327</v>
      </c>
      <c r="Y51">
        <v>7.0893746426134774</v>
      </c>
      <c r="Z51">
        <v>6.5072319688383722</v>
      </c>
      <c r="AA51">
        <v>5.7208143106488931</v>
      </c>
      <c r="AB51">
        <v>4.7689811258127364</v>
      </c>
      <c r="AC51">
        <v>3.7370893015707205</v>
      </c>
    </row>
    <row r="52" spans="2:31" x14ac:dyDescent="0.25">
      <c r="B52" s="5"/>
      <c r="C52" s="14" t="s">
        <v>8</v>
      </c>
      <c r="D52" s="5">
        <v>1.9928702672670344</v>
      </c>
      <c r="E52">
        <v>1.9849965739025874</v>
      </c>
      <c r="F52">
        <v>1.9847762107284876</v>
      </c>
      <c r="G52">
        <v>1.9863191595632921</v>
      </c>
      <c r="H52">
        <v>1.9892294797913843</v>
      </c>
      <c r="I52">
        <v>1.9914858193857432</v>
      </c>
      <c r="J52">
        <v>1.993588631726378</v>
      </c>
      <c r="K52">
        <v>1.9753404241044918</v>
      </c>
      <c r="L52">
        <v>1.9639237336758419</v>
      </c>
      <c r="M52">
        <v>1.9586148303141782</v>
      </c>
      <c r="N52">
        <v>1.9542496603432236</v>
      </c>
      <c r="O52">
        <v>1.9807448653329531</v>
      </c>
      <c r="P52">
        <v>1.9502163203742804</v>
      </c>
      <c r="Q52">
        <v>1.9661152371735215</v>
      </c>
      <c r="R52">
        <v>1.9711435553090482</v>
      </c>
      <c r="S52">
        <v>1.9563817521612064</v>
      </c>
      <c r="T52">
        <v>1.9630585374759135</v>
      </c>
      <c r="U52">
        <v>1.9456603882158021</v>
      </c>
      <c r="V52">
        <v>1.93603414721833</v>
      </c>
      <c r="W52">
        <v>1.9619952032516041</v>
      </c>
      <c r="X52">
        <v>1.9165864079773212</v>
      </c>
      <c r="Y52">
        <v>1.901132270820765</v>
      </c>
      <c r="Z52">
        <v>1.9256976455958048</v>
      </c>
      <c r="AA52">
        <v>1.930881210407605</v>
      </c>
      <c r="AB52">
        <v>1.9130528551781516</v>
      </c>
      <c r="AC52">
        <v>1.8625826961791563</v>
      </c>
    </row>
    <row r="53" spans="2:31" x14ac:dyDescent="0.25">
      <c r="B53" s="5"/>
    </row>
    <row r="54" spans="2:31" ht="15.6" x14ac:dyDescent="0.25">
      <c r="B54" s="24"/>
      <c r="C54" s="14" t="s">
        <v>81</v>
      </c>
      <c r="D54" s="14"/>
      <c r="E54" s="1"/>
      <c r="F54" s="1"/>
      <c r="G54" s="14"/>
      <c r="H54" s="14"/>
      <c r="I54" s="14"/>
      <c r="J54" s="1"/>
      <c r="K54" s="1"/>
      <c r="L54" s="14"/>
      <c r="M54" s="14"/>
      <c r="N54" s="14"/>
      <c r="O54" s="1"/>
      <c r="P54" s="1"/>
      <c r="Q54" s="14"/>
      <c r="R54" s="14"/>
      <c r="S54" s="14"/>
      <c r="T54" s="1"/>
      <c r="U54" s="1"/>
      <c r="V54" s="14"/>
      <c r="W54" s="14"/>
      <c r="X54" s="14"/>
      <c r="Y54" s="1"/>
      <c r="Z54" s="1"/>
      <c r="AA54" s="14"/>
      <c r="AB54" s="14"/>
      <c r="AC54" s="14"/>
    </row>
    <row r="55" spans="2:31" x14ac:dyDescent="0.25">
      <c r="B55" s="5"/>
      <c r="C55" s="5">
        <v>1</v>
      </c>
      <c r="D55" s="5">
        <f>($C55/D$51)^D$52</f>
        <v>1.9921773019772695E-3</v>
      </c>
      <c r="E55" s="5">
        <f t="shared" ref="E55:AC65" si="4">($C55/E$51)^E$52</f>
        <v>2.0973636950816798E-3</v>
      </c>
      <c r="F55" s="5">
        <f t="shared" si="4"/>
        <v>2.2081661449791018E-3</v>
      </c>
      <c r="G55" s="5">
        <f t="shared" si="4"/>
        <v>2.3061487042558295E-3</v>
      </c>
      <c r="H55" s="5">
        <f t="shared" si="4"/>
        <v>2.4333371795402601E-3</v>
      </c>
      <c r="I55" s="5">
        <f t="shared" si="4"/>
        <v>2.5758582056036646E-3</v>
      </c>
      <c r="J55" s="5">
        <f t="shared" si="4"/>
        <v>2.7298844524537521E-3</v>
      </c>
      <c r="K55" s="5">
        <f t="shared" si="4"/>
        <v>3.2057844997962939E-3</v>
      </c>
      <c r="L55" s="5">
        <f t="shared" si="4"/>
        <v>3.6096755792077856E-3</v>
      </c>
      <c r="M55" s="5">
        <f t="shared" si="4"/>
        <v>3.9482232437480528E-3</v>
      </c>
      <c r="N55" s="5">
        <f t="shared" si="4"/>
        <v>4.4290712368006578E-3</v>
      </c>
      <c r="O55" s="5">
        <f t="shared" si="4"/>
        <v>4.2432021593141449E-3</v>
      </c>
      <c r="P55" s="5">
        <f t="shared" si="4"/>
        <v>5.2581037308254298E-3</v>
      </c>
      <c r="Q55" s="5">
        <f t="shared" si="4"/>
        <v>5.4040220202237104E-3</v>
      </c>
      <c r="R55" s="5">
        <f t="shared" si="4"/>
        <v>5.8756955611732938E-3</v>
      </c>
      <c r="S55" s="5">
        <f t="shared" si="4"/>
        <v>7.0895033325221709E-3</v>
      </c>
      <c r="T55" s="5">
        <f t="shared" si="4"/>
        <v>7.8670758156561583E-3</v>
      </c>
      <c r="U55" s="5">
        <f t="shared" si="4"/>
        <v>9.870523594981433E-3</v>
      </c>
      <c r="V55" s="5">
        <f t="shared" si="4"/>
        <v>1.2126881011233879E-2</v>
      </c>
      <c r="W55" s="5">
        <f t="shared" si="4"/>
        <v>1.2636297261775023E-2</v>
      </c>
      <c r="X55" s="5">
        <f t="shared" si="4"/>
        <v>1.8647679116417345E-2</v>
      </c>
      <c r="Y55" s="5">
        <f t="shared" si="4"/>
        <v>2.4148036251399593E-2</v>
      </c>
      <c r="Z55" s="5">
        <f t="shared" si="4"/>
        <v>2.7142177229079332E-2</v>
      </c>
      <c r="AA55" s="5">
        <f t="shared" si="4"/>
        <v>3.4469808210705201E-2</v>
      </c>
      <c r="AB55" s="5">
        <f t="shared" si="4"/>
        <v>5.0365826135610893E-2</v>
      </c>
      <c r="AC55" s="5">
        <f t="shared" si="4"/>
        <v>8.582405987776888E-2</v>
      </c>
      <c r="AD55" s="5"/>
      <c r="AE55" s="5"/>
    </row>
    <row r="56" spans="2:31" x14ac:dyDescent="0.25">
      <c r="B56" s="5"/>
      <c r="C56" s="5">
        <v>2</v>
      </c>
      <c r="D56" s="5">
        <f t="shared" ref="D56:S119" si="5">($C56/D$51)^D$52</f>
        <v>7.9294253618676005E-3</v>
      </c>
      <c r="E56" s="5">
        <f t="shared" si="5"/>
        <v>8.3026600499492183E-3</v>
      </c>
      <c r="F56" s="5">
        <f t="shared" si="5"/>
        <v>8.7399494588731429E-3</v>
      </c>
      <c r="G56" s="5">
        <f t="shared" si="5"/>
        <v>9.137532946556462E-3</v>
      </c>
      <c r="H56" s="5">
        <f t="shared" si="5"/>
        <v>9.6609544290421987E-3</v>
      </c>
      <c r="I56" s="5">
        <f t="shared" si="5"/>
        <v>1.0242805361254916E-2</v>
      </c>
      <c r="J56" s="5">
        <f t="shared" si="5"/>
        <v>1.0871118812507049E-2</v>
      </c>
      <c r="K56" s="5">
        <f t="shared" si="5"/>
        <v>1.2605818332095932E-2</v>
      </c>
      <c r="L56" s="5">
        <f t="shared" si="5"/>
        <v>1.4082122708072636E-2</v>
      </c>
      <c r="M56" s="5">
        <f t="shared" si="5"/>
        <v>1.5346294027384751E-2</v>
      </c>
      <c r="N56" s="5">
        <f t="shared" si="5"/>
        <v>1.7163285718391871E-2</v>
      </c>
      <c r="O56" s="5">
        <f t="shared" si="5"/>
        <v>1.6747783635904703E-2</v>
      </c>
      <c r="P56" s="5">
        <f t="shared" si="5"/>
        <v>2.0319020102655204E-2</v>
      </c>
      <c r="Q56" s="5">
        <f t="shared" si="5"/>
        <v>2.1114304057001515E-2</v>
      </c>
      <c r="R56" s="5">
        <f t="shared" si="5"/>
        <v>2.3037355353956214E-2</v>
      </c>
      <c r="S56" s="5">
        <f t="shared" si="5"/>
        <v>2.7513472171823726E-2</v>
      </c>
      <c r="T56" s="5">
        <f t="shared" si="4"/>
        <v>3.0672758733385111E-2</v>
      </c>
      <c r="U56" s="5">
        <f t="shared" si="4"/>
        <v>3.8022645391847423E-2</v>
      </c>
      <c r="V56" s="5">
        <f t="shared" si="4"/>
        <v>4.6403791550799579E-2</v>
      </c>
      <c r="W56" s="5">
        <f t="shared" si="4"/>
        <v>4.9231066199888693E-2</v>
      </c>
      <c r="X56" s="5">
        <f t="shared" si="4"/>
        <v>7.0400344680023527E-2</v>
      </c>
      <c r="Y56" s="5">
        <f t="shared" si="4"/>
        <v>9.019441755700941E-2</v>
      </c>
      <c r="Z56" s="5">
        <f t="shared" si="4"/>
        <v>0.10311870155837993</v>
      </c>
      <c r="AA56" s="5">
        <f t="shared" si="4"/>
        <v>0.13142924993919669</v>
      </c>
      <c r="AB56" s="5">
        <f t="shared" si="4"/>
        <v>0.18968031170185334</v>
      </c>
      <c r="AC56" s="5">
        <f t="shared" si="4"/>
        <v>0.31210614233809331</v>
      </c>
      <c r="AD56" s="5"/>
      <c r="AE56" s="5"/>
    </row>
    <row r="57" spans="2:31" x14ac:dyDescent="0.25">
      <c r="B57" s="24"/>
      <c r="C57" s="5">
        <v>3</v>
      </c>
      <c r="D57" s="5">
        <f t="shared" si="5"/>
        <v>1.7789705148872476E-2</v>
      </c>
      <c r="E57" s="5">
        <f t="shared" si="4"/>
        <v>1.8567686813633334E-2</v>
      </c>
      <c r="F57" s="5">
        <f t="shared" si="4"/>
        <v>1.9543874406969586E-2</v>
      </c>
      <c r="G57" s="5">
        <f t="shared" si="4"/>
        <v>2.044571946535427E-2</v>
      </c>
      <c r="H57" s="5">
        <f t="shared" si="4"/>
        <v>2.1642426794148184E-2</v>
      </c>
      <c r="I57" s="5">
        <f t="shared" si="4"/>
        <v>2.2966888683119933E-2</v>
      </c>
      <c r="J57" s="5">
        <f t="shared" si="4"/>
        <v>2.4396513983319885E-2</v>
      </c>
      <c r="K57" s="5">
        <f t="shared" si="4"/>
        <v>2.8080913154384549E-2</v>
      </c>
      <c r="L57" s="5">
        <f t="shared" si="4"/>
        <v>3.122467503882621E-2</v>
      </c>
      <c r="M57" s="5">
        <f t="shared" si="4"/>
        <v>3.3954588087366441E-2</v>
      </c>
      <c r="N57" s="5">
        <f t="shared" si="4"/>
        <v>3.7907637197723845E-2</v>
      </c>
      <c r="O57" s="5">
        <f t="shared" si="4"/>
        <v>3.7389460512532453E-2</v>
      </c>
      <c r="P57" s="5">
        <f t="shared" si="4"/>
        <v>4.4804208261946955E-2</v>
      </c>
      <c r="Q57" s="5">
        <f t="shared" si="4"/>
        <v>4.6858942021262569E-2</v>
      </c>
      <c r="R57" s="5">
        <f t="shared" si="4"/>
        <v>5.1231110732428836E-2</v>
      </c>
      <c r="S57" s="5">
        <f t="shared" si="4"/>
        <v>6.0820099639114562E-2</v>
      </c>
      <c r="T57" s="5">
        <f t="shared" si="4"/>
        <v>6.7987690390593977E-2</v>
      </c>
      <c r="U57" s="5">
        <f t="shared" si="4"/>
        <v>8.3686637168958813E-2</v>
      </c>
      <c r="V57" s="5">
        <f t="shared" si="4"/>
        <v>0.1017354142500722</v>
      </c>
      <c r="W57" s="5">
        <f t="shared" si="4"/>
        <v>0.10907606122241517</v>
      </c>
      <c r="X57" s="5">
        <f t="shared" si="4"/>
        <v>0.15313303819933824</v>
      </c>
      <c r="Y57" s="5">
        <f t="shared" si="4"/>
        <v>0.19496310533606492</v>
      </c>
      <c r="Z57" s="5">
        <f t="shared" si="4"/>
        <v>0.22513134130925844</v>
      </c>
      <c r="AA57" s="5">
        <f t="shared" si="4"/>
        <v>0.28754335310480356</v>
      </c>
      <c r="AB57" s="5">
        <f t="shared" si="4"/>
        <v>0.41199708241233007</v>
      </c>
      <c r="AC57" s="5">
        <f t="shared" si="4"/>
        <v>0.66418161193084846</v>
      </c>
      <c r="AD57" s="5"/>
      <c r="AE57" s="5"/>
    </row>
    <row r="58" spans="2:31" x14ac:dyDescent="0.25">
      <c r="B58" s="5"/>
      <c r="C58" s="5">
        <v>4</v>
      </c>
      <c r="D58" s="5">
        <f t="shared" si="5"/>
        <v>3.1561340703472461E-2</v>
      </c>
      <c r="E58" s="5">
        <f t="shared" si="4"/>
        <v>3.2867053085105583E-2</v>
      </c>
      <c r="F58" s="5">
        <f t="shared" si="4"/>
        <v>3.4592830216758852E-2</v>
      </c>
      <c r="G58" s="5">
        <f t="shared" si="4"/>
        <v>3.6205171069550589E-2</v>
      </c>
      <c r="H58" s="5">
        <f t="shared" si="4"/>
        <v>3.8356394364411135E-2</v>
      </c>
      <c r="I58" s="5">
        <f t="shared" si="4"/>
        <v>4.073013857684963E-2</v>
      </c>
      <c r="J58" s="5">
        <f t="shared" si="4"/>
        <v>4.3291658051467188E-2</v>
      </c>
      <c r="K58" s="5">
        <f t="shared" si="4"/>
        <v>4.9568726728793991E-2</v>
      </c>
      <c r="L58" s="5">
        <f t="shared" si="4"/>
        <v>5.4937396897240705E-2</v>
      </c>
      <c r="M58" s="5">
        <f t="shared" si="4"/>
        <v>5.9649296869894307E-2</v>
      </c>
      <c r="N58" s="5">
        <f t="shared" si="4"/>
        <v>6.6510191618399606E-2</v>
      </c>
      <c r="O58" s="5">
        <f t="shared" si="4"/>
        <v>6.6102968037802495E-2</v>
      </c>
      <c r="P58" s="5">
        <f t="shared" si="4"/>
        <v>7.8519291186994883E-2</v>
      </c>
      <c r="Q58" s="5">
        <f t="shared" si="4"/>
        <v>8.2496672689919101E-2</v>
      </c>
      <c r="R58" s="5">
        <f t="shared" si="4"/>
        <v>9.0324581350242378E-2</v>
      </c>
      <c r="S58" s="5">
        <f t="shared" si="4"/>
        <v>0.10677633050500451</v>
      </c>
      <c r="T58" s="5">
        <f t="shared" si="4"/>
        <v>0.11958930489066136</v>
      </c>
      <c r="U58" s="5">
        <f t="shared" si="4"/>
        <v>0.14646857876204647</v>
      </c>
      <c r="V58" s="5">
        <f t="shared" si="4"/>
        <v>0.17756518500472734</v>
      </c>
      <c r="W58" s="5">
        <f t="shared" si="4"/>
        <v>0.19180443677196035</v>
      </c>
      <c r="X58" s="5">
        <f t="shared" si="4"/>
        <v>0.26578152166414593</v>
      </c>
      <c r="Y58" s="5">
        <f t="shared" si="4"/>
        <v>0.33688176022912286</v>
      </c>
      <c r="Z58" s="5">
        <f t="shared" si="4"/>
        <v>0.39176910980058927</v>
      </c>
      <c r="AA58" s="5">
        <f t="shared" si="4"/>
        <v>0.50112398751946641</v>
      </c>
      <c r="AB58" s="5">
        <f t="shared" si="4"/>
        <v>0.71434588505386887</v>
      </c>
      <c r="AC58" s="5">
        <f t="shared" si="4"/>
        <v>1.1349992557319986</v>
      </c>
      <c r="AD58" s="5"/>
      <c r="AE58" s="5"/>
    </row>
    <row r="59" spans="2:31" x14ac:dyDescent="0.25">
      <c r="B59" s="5"/>
      <c r="C59" s="5">
        <v>5</v>
      </c>
      <c r="D59" s="5">
        <f t="shared" si="5"/>
        <v>4.9236199980909043E-2</v>
      </c>
      <c r="E59" s="5">
        <f t="shared" si="4"/>
        <v>5.1183126381780575E-2</v>
      </c>
      <c r="F59" s="5">
        <f t="shared" si="4"/>
        <v>5.386799159983123E-2</v>
      </c>
      <c r="G59" s="5">
        <f t="shared" si="4"/>
        <v>5.6398144958908006E-2</v>
      </c>
      <c r="H59" s="5">
        <f t="shared" si="4"/>
        <v>5.9788000568118636E-2</v>
      </c>
      <c r="I59" s="5">
        <f t="shared" si="4"/>
        <v>6.352004606307031E-2</v>
      </c>
      <c r="J59" s="5">
        <f t="shared" si="4"/>
        <v>6.7546510760045891E-2</v>
      </c>
      <c r="K59" s="5">
        <f t="shared" si="4"/>
        <v>7.702612135217074E-2</v>
      </c>
      <c r="L59" s="5">
        <f t="shared" si="4"/>
        <v>8.5151431217430754E-2</v>
      </c>
      <c r="M59" s="5">
        <f t="shared" si="4"/>
        <v>9.2345283171158116E-2</v>
      </c>
      <c r="N59" s="5">
        <f t="shared" si="4"/>
        <v>0.10286664109826051</v>
      </c>
      <c r="O59" s="5">
        <f t="shared" si="4"/>
        <v>0.10284305533804319</v>
      </c>
      <c r="P59" s="5">
        <f t="shared" si="4"/>
        <v>0.12133102302221455</v>
      </c>
      <c r="Q59" s="5">
        <f t="shared" si="4"/>
        <v>0.12793008423975402</v>
      </c>
      <c r="R59" s="5">
        <f t="shared" si="4"/>
        <v>0.14022630967727162</v>
      </c>
      <c r="S59" s="5">
        <f t="shared" si="4"/>
        <v>0.16522203721613285</v>
      </c>
      <c r="T59" s="5">
        <f t="shared" si="4"/>
        <v>0.18532430067263436</v>
      </c>
      <c r="U59" s="5">
        <f t="shared" si="4"/>
        <v>0.22609889559624161</v>
      </c>
      <c r="V59" s="5">
        <f t="shared" si="4"/>
        <v>0.27351359169502665</v>
      </c>
      <c r="W59" s="5">
        <f t="shared" si="4"/>
        <v>0.29716361274365494</v>
      </c>
      <c r="X59" s="5">
        <f t="shared" si="4"/>
        <v>0.40762536178006076</v>
      </c>
      <c r="Y59" s="5">
        <f t="shared" si="4"/>
        <v>0.51489212636866188</v>
      </c>
      <c r="Z59" s="5">
        <f t="shared" si="4"/>
        <v>0.60207358499117081</v>
      </c>
      <c r="AA59" s="5">
        <f t="shared" si="4"/>
        <v>0.77102225711625816</v>
      </c>
      <c r="AB59" s="5">
        <f t="shared" si="4"/>
        <v>1.0947186688819701</v>
      </c>
      <c r="AC59" s="5">
        <f t="shared" si="4"/>
        <v>1.7198813615995943</v>
      </c>
      <c r="AD59" s="5"/>
      <c r="AE59" s="5"/>
    </row>
    <row r="60" spans="2:31" x14ac:dyDescent="0.25">
      <c r="B60" s="24"/>
      <c r="C60" s="5">
        <v>6</v>
      </c>
      <c r="D60" s="5">
        <f t="shared" si="5"/>
        <v>7.0808024490395249E-2</v>
      </c>
      <c r="E60" s="5">
        <f t="shared" si="4"/>
        <v>7.3502364844509629E-2</v>
      </c>
      <c r="F60" s="5">
        <f t="shared" si="4"/>
        <v>7.7354901457876976E-2</v>
      </c>
      <c r="G60" s="5">
        <f t="shared" si="4"/>
        <v>8.1011009778318363E-2</v>
      </c>
      <c r="H60" s="5">
        <f t="shared" si="4"/>
        <v>8.5925822672734228E-2</v>
      </c>
      <c r="I60" s="5">
        <f t="shared" si="4"/>
        <v>9.1326987651354358E-2</v>
      </c>
      <c r="J60" s="5">
        <f t="shared" si="4"/>
        <v>9.7153343572937576E-2</v>
      </c>
      <c r="K60" s="5">
        <f t="shared" si="4"/>
        <v>0.11042005158051894</v>
      </c>
      <c r="L60" s="5">
        <f t="shared" si="4"/>
        <v>0.12181418960452595</v>
      </c>
      <c r="M60" s="5">
        <f t="shared" si="4"/>
        <v>0.1319776163094572</v>
      </c>
      <c r="N60" s="5">
        <f t="shared" si="4"/>
        <v>0.14689752621898419</v>
      </c>
      <c r="O60" s="5">
        <f t="shared" si="4"/>
        <v>0.14757500854692052</v>
      </c>
      <c r="P60" s="5">
        <f t="shared" si="4"/>
        <v>0.17313800848412267</v>
      </c>
      <c r="Q60" s="5">
        <f t="shared" si="4"/>
        <v>0.18308473687259066</v>
      </c>
      <c r="R60" s="5">
        <f t="shared" si="4"/>
        <v>0.20086631290426618</v>
      </c>
      <c r="S60" s="5">
        <f t="shared" si="4"/>
        <v>0.23603516923843562</v>
      </c>
      <c r="T60" s="5">
        <f t="shared" si="4"/>
        <v>0.26507562314840127</v>
      </c>
      <c r="U60" s="5">
        <f t="shared" si="4"/>
        <v>0.32237269872181534</v>
      </c>
      <c r="V60" s="5">
        <f t="shared" si="4"/>
        <v>0.3892929230377809</v>
      </c>
      <c r="W60" s="5">
        <f t="shared" si="4"/>
        <v>0.42496078397173742</v>
      </c>
      <c r="X60" s="5">
        <f t="shared" si="4"/>
        <v>0.57812120231312913</v>
      </c>
      <c r="Y60" s="5">
        <f t="shared" si="4"/>
        <v>0.72819932634783358</v>
      </c>
      <c r="Z60" s="5">
        <f t="shared" si="4"/>
        <v>0.85532016831115021</v>
      </c>
      <c r="AA60" s="5">
        <f t="shared" si="4"/>
        <v>1.0963683636577086</v>
      </c>
      <c r="AB60" s="5">
        <f t="shared" si="4"/>
        <v>1.5516023662911977</v>
      </c>
      <c r="AC60" s="5">
        <f t="shared" si="4"/>
        <v>2.4153502060711718</v>
      </c>
      <c r="AD60" s="5"/>
      <c r="AE60" s="5"/>
    </row>
    <row r="61" spans="2:31" x14ac:dyDescent="0.25">
      <c r="B61" s="5"/>
      <c r="C61" s="5">
        <v>7</v>
      </c>
      <c r="D61" s="5">
        <f t="shared" si="5"/>
        <v>9.6271722984045488E-2</v>
      </c>
      <c r="E61" s="5">
        <f t="shared" si="4"/>
        <v>9.9813770202299965E-2</v>
      </c>
      <c r="F61" s="5">
        <f t="shared" si="4"/>
        <v>0.10504181872764921</v>
      </c>
      <c r="G61" s="5">
        <f t="shared" si="4"/>
        <v>0.11003269153656209</v>
      </c>
      <c r="H61" s="5">
        <f t="shared" si="4"/>
        <v>0.116760575354781</v>
      </c>
      <c r="I61" s="5">
        <f t="shared" si="4"/>
        <v>0.12414313693025703</v>
      </c>
      <c r="J61" s="5">
        <f t="shared" si="4"/>
        <v>0.13210586843268782</v>
      </c>
      <c r="K61" s="5">
        <f t="shared" si="4"/>
        <v>0.14972373259842969</v>
      </c>
      <c r="L61" s="5">
        <f t="shared" si="4"/>
        <v>0.16488314755614264</v>
      </c>
      <c r="M61" s="5">
        <f t="shared" si="4"/>
        <v>0.17849384920784711</v>
      </c>
      <c r="N61" s="5">
        <f t="shared" si="4"/>
        <v>0.19853872253274032</v>
      </c>
      <c r="O61" s="5">
        <f t="shared" si="4"/>
        <v>0.20027065898563803</v>
      </c>
      <c r="P61" s="5">
        <f t="shared" si="4"/>
        <v>0.23385848909645773</v>
      </c>
      <c r="Q61" s="5">
        <f t="shared" si="4"/>
        <v>0.24790040905457197</v>
      </c>
      <c r="R61" s="5">
        <f t="shared" si="4"/>
        <v>0.27218791614438603</v>
      </c>
      <c r="S61" s="5">
        <f t="shared" si="4"/>
        <v>0.31911718716738979</v>
      </c>
      <c r="T61" s="5">
        <f t="shared" si="4"/>
        <v>0.35874863555650527</v>
      </c>
      <c r="U61" s="5">
        <f t="shared" si="4"/>
        <v>0.43512493520453388</v>
      </c>
      <c r="V61" s="5">
        <f t="shared" si="4"/>
        <v>0.52467186898231821</v>
      </c>
      <c r="W61" s="5">
        <f t="shared" si="4"/>
        <v>0.57504010492363933</v>
      </c>
      <c r="X61" s="5">
        <f t="shared" si="4"/>
        <v>0.77683396246443814</v>
      </c>
      <c r="Y61" s="5">
        <f t="shared" si="4"/>
        <v>0.97616891749044743</v>
      </c>
      <c r="Z61" s="5">
        <f t="shared" si="4"/>
        <v>1.1509275551072375</v>
      </c>
      <c r="AA61" s="5">
        <f t="shared" si="4"/>
        <v>1.4764637661504778</v>
      </c>
      <c r="AB61" s="5">
        <f t="shared" si="4"/>
        <v>2.0837863091100948</v>
      </c>
      <c r="AC61" s="5">
        <f t="shared" si="4"/>
        <v>3.2186521285630723</v>
      </c>
      <c r="AD61" s="5"/>
      <c r="AE61" s="5"/>
    </row>
    <row r="62" spans="2:31" x14ac:dyDescent="0.25">
      <c r="B62" s="5"/>
      <c r="C62" s="5">
        <v>8</v>
      </c>
      <c r="D62" s="5">
        <f t="shared" si="5"/>
        <v>0.12562300312340088</v>
      </c>
      <c r="E62" s="5">
        <f t="shared" si="4"/>
        <v>0.13010808246999778</v>
      </c>
      <c r="F62" s="5">
        <f t="shared" si="4"/>
        <v>0.13691885840261958</v>
      </c>
      <c r="G62" s="5">
        <f t="shared" si="4"/>
        <v>0.14345386439010457</v>
      </c>
      <c r="H62" s="5">
        <f t="shared" si="4"/>
        <v>0.15228443519157447</v>
      </c>
      <c r="I62" s="5">
        <f t="shared" si="4"/>
        <v>0.1619618971541332</v>
      </c>
      <c r="J62" s="5">
        <f t="shared" si="4"/>
        <v>0.1723987833422411</v>
      </c>
      <c r="K62" s="5">
        <f t="shared" si="4"/>
        <v>0.1949146501070769</v>
      </c>
      <c r="L62" s="5">
        <f t="shared" si="4"/>
        <v>0.21432263021787215</v>
      </c>
      <c r="M62" s="5">
        <f t="shared" si="4"/>
        <v>0.23185002259982965</v>
      </c>
      <c r="N62" s="5">
        <f t="shared" si="4"/>
        <v>0.25773652327980417</v>
      </c>
      <c r="O62" s="5">
        <f t="shared" si="4"/>
        <v>0.26090630727035286</v>
      </c>
      <c r="P62" s="5">
        <f t="shared" si="4"/>
        <v>0.30342403606867058</v>
      </c>
      <c r="Q62" s="5">
        <f t="shared" si="4"/>
        <v>0.32232656054087994</v>
      </c>
      <c r="R62" s="5">
        <f t="shared" si="4"/>
        <v>0.35414351477178035</v>
      </c>
      <c r="S62" s="5">
        <f t="shared" si="4"/>
        <v>0.41438553029267611</v>
      </c>
      <c r="T62" s="5">
        <f t="shared" si="4"/>
        <v>0.46626395651413255</v>
      </c>
      <c r="U62" s="5">
        <f t="shared" si="4"/>
        <v>0.56421756938494438</v>
      </c>
      <c r="V62" s="5">
        <f t="shared" si="4"/>
        <v>0.6794573001916645</v>
      </c>
      <c r="W62" s="5">
        <f t="shared" si="4"/>
        <v>0.74727087599602104</v>
      </c>
      <c r="X62" s="5">
        <f t="shared" si="4"/>
        <v>1.0034015824663043</v>
      </c>
      <c r="Y62" s="5">
        <f t="shared" si="4"/>
        <v>1.2582743305963342</v>
      </c>
      <c r="Z62" s="5">
        <f t="shared" si="4"/>
        <v>1.4884112491181123</v>
      </c>
      <c r="AA62" s="5">
        <f t="shared" si="4"/>
        <v>1.9107257401498436</v>
      </c>
      <c r="AB62" s="5">
        <f t="shared" si="4"/>
        <v>2.6902636278639616</v>
      </c>
      <c r="AC62" s="5">
        <f t="shared" si="4"/>
        <v>4.1275166866684243</v>
      </c>
      <c r="AD62" s="5"/>
      <c r="AE62" s="5"/>
    </row>
    <row r="63" spans="2:31" x14ac:dyDescent="0.25">
      <c r="B63" s="24"/>
      <c r="C63" s="5">
        <v>9</v>
      </c>
      <c r="D63" s="5">
        <f t="shared" si="5"/>
        <v>0.15885815432678327</v>
      </c>
      <c r="E63" s="5">
        <f t="shared" si="4"/>
        <v>0.16437730586146493</v>
      </c>
      <c r="F63" s="5">
        <f t="shared" si="4"/>
        <v>0.17297748527840756</v>
      </c>
      <c r="G63" s="5">
        <f t="shared" si="4"/>
        <v>0.18126647413695701</v>
      </c>
      <c r="H63" s="5">
        <f t="shared" si="4"/>
        <v>0.19249064267721386</v>
      </c>
      <c r="I63" s="5">
        <f t="shared" si="4"/>
        <v>0.20477756680678982</v>
      </c>
      <c r="J63" s="5">
        <f t="shared" si="4"/>
        <v>0.21802750442544822</v>
      </c>
      <c r="K63" s="5">
        <f t="shared" si="4"/>
        <v>0.24597339079847505</v>
      </c>
      <c r="L63" s="5">
        <f t="shared" si="4"/>
        <v>0.27010192741317673</v>
      </c>
      <c r="M63" s="5">
        <f t="shared" si="4"/>
        <v>0.29200832399949755</v>
      </c>
      <c r="N63" s="5">
        <f t="shared" si="4"/>
        <v>0.32444476078290962</v>
      </c>
      <c r="O63" s="5">
        <f t="shared" si="4"/>
        <v>0.32946150216990555</v>
      </c>
      <c r="P63" s="5">
        <f t="shared" si="4"/>
        <v>0.38177586079398007</v>
      </c>
      <c r="Q63" s="5">
        <f t="shared" si="4"/>
        <v>0.40631967063323537</v>
      </c>
      <c r="R63" s="5">
        <f t="shared" si="4"/>
        <v>0.44669208599267224</v>
      </c>
      <c r="S63" s="5">
        <f t="shared" si="4"/>
        <v>0.52176920534655125</v>
      </c>
      <c r="T63" s="5">
        <f t="shared" si="4"/>
        <v>0.58755326031667754</v>
      </c>
      <c r="U63" s="5">
        <f t="shared" si="4"/>
        <v>0.70953209049718446</v>
      </c>
      <c r="V63" s="5">
        <f t="shared" si="4"/>
        <v>0.8534836371401574</v>
      </c>
      <c r="W63" s="5">
        <f t="shared" si="4"/>
        <v>0.9415406178981266</v>
      </c>
      <c r="X63" s="5">
        <f t="shared" si="4"/>
        <v>1.257514527237598</v>
      </c>
      <c r="Y63" s="5">
        <f t="shared" si="4"/>
        <v>1.5740663980524914</v>
      </c>
      <c r="Z63" s="5">
        <f t="shared" si="4"/>
        <v>1.8673564914094054</v>
      </c>
      <c r="AA63" s="5">
        <f t="shared" si="4"/>
        <v>2.3986550609549253</v>
      </c>
      <c r="AB63" s="5">
        <f t="shared" si="4"/>
        <v>3.3701739639739032</v>
      </c>
      <c r="AC63" s="5">
        <f t="shared" si="4"/>
        <v>5.1400180119109988</v>
      </c>
      <c r="AD63" s="5"/>
      <c r="AE63" s="5"/>
    </row>
    <row r="64" spans="2:31" x14ac:dyDescent="0.25">
      <c r="B64" s="5"/>
      <c r="C64" s="5">
        <v>10</v>
      </c>
      <c r="D64" s="5">
        <f t="shared" si="5"/>
        <v>0.19597390877966131</v>
      </c>
      <c r="E64" s="5">
        <f t="shared" si="4"/>
        <v>0.20261440571229211</v>
      </c>
      <c r="F64" s="5">
        <f t="shared" si="4"/>
        <v>0.21321019032197128</v>
      </c>
      <c r="G64" s="5">
        <f t="shared" si="4"/>
        <v>0.22346343353126655</v>
      </c>
      <c r="H64" s="5">
        <f t="shared" si="4"/>
        <v>0.23737324763240317</v>
      </c>
      <c r="I64" s="5">
        <f t="shared" si="4"/>
        <v>0.25258512558904572</v>
      </c>
      <c r="J64" s="5">
        <f t="shared" si="4"/>
        <v>0.26898799441225957</v>
      </c>
      <c r="K64" s="5">
        <f t="shared" si="4"/>
        <v>0.30288289579450511</v>
      </c>
      <c r="L64" s="5">
        <f t="shared" si="4"/>
        <v>0.33219409247715209</v>
      </c>
      <c r="M64" s="5">
        <f t="shared" si="4"/>
        <v>0.35893559712732637</v>
      </c>
      <c r="N64" s="5">
        <f t="shared" si="4"/>
        <v>0.39862297481041331</v>
      </c>
      <c r="O64" s="5">
        <f t="shared" si="4"/>
        <v>0.40591826045246054</v>
      </c>
      <c r="P64" s="5">
        <f t="shared" si="4"/>
        <v>0.46886246869022596</v>
      </c>
      <c r="Q64" s="5">
        <f t="shared" si="4"/>
        <v>0.49984154146066306</v>
      </c>
      <c r="R64" s="5">
        <f t="shared" si="4"/>
        <v>0.54979760138630152</v>
      </c>
      <c r="S64" s="5">
        <f t="shared" si="4"/>
        <v>0.64120597874108931</v>
      </c>
      <c r="T64" s="5">
        <f t="shared" si="4"/>
        <v>0.72255660110108155</v>
      </c>
      <c r="U64" s="5">
        <f t="shared" si="4"/>
        <v>0.87096475156750774</v>
      </c>
      <c r="V64" s="5">
        <f t="shared" si="4"/>
        <v>1.0466061045349651</v>
      </c>
      <c r="W64" s="5">
        <f t="shared" si="4"/>
        <v>1.1577506597154814</v>
      </c>
      <c r="X64" s="5">
        <f t="shared" si="4"/>
        <v>1.538902819513388</v>
      </c>
      <c r="Y64" s="5">
        <f t="shared" si="4"/>
        <v>1.923154121479336</v>
      </c>
      <c r="Z64" s="5">
        <f t="shared" si="4"/>
        <v>2.2874011101943719</v>
      </c>
      <c r="AA64" s="5">
        <f t="shared" si="4"/>
        <v>2.9398155139066011</v>
      </c>
      <c r="AB64" s="5">
        <f t="shared" si="4"/>
        <v>4.1227672465905325</v>
      </c>
      <c r="AC64" s="5">
        <f t="shared" si="4"/>
        <v>6.2544878185969024</v>
      </c>
      <c r="AD64" s="5"/>
      <c r="AE64" s="5"/>
    </row>
    <row r="65" spans="2:31" x14ac:dyDescent="0.25">
      <c r="B65" s="5"/>
      <c r="C65" s="5">
        <v>11</v>
      </c>
      <c r="D65" s="5">
        <f t="shared" si="5"/>
        <v>0.23696734702997124</v>
      </c>
      <c r="E65" s="5">
        <f t="shared" si="4"/>
        <v>0.24481310283613594</v>
      </c>
      <c r="F65" s="5">
        <f t="shared" si="4"/>
        <v>0.25761027108834789</v>
      </c>
      <c r="G65" s="5">
        <f t="shared" si="4"/>
        <v>0.270038415512591</v>
      </c>
      <c r="H65" s="5">
        <f t="shared" si="4"/>
        <v>0.28692693636412875</v>
      </c>
      <c r="I65" s="5">
        <f t="shared" si="4"/>
        <v>0.3053800890834179</v>
      </c>
      <c r="J65" s="5">
        <f t="shared" si="4"/>
        <v>0.32527664613127311</v>
      </c>
      <c r="K65" s="5">
        <f t="shared" si="4"/>
        <v>0.36562795473337323</v>
      </c>
      <c r="L65" s="5">
        <f t="shared" si="4"/>
        <v>0.4005751294958671</v>
      </c>
      <c r="M65" s="5">
        <f t="shared" si="4"/>
        <v>0.43260233402702103</v>
      </c>
      <c r="N65" s="5">
        <f t="shared" si="4"/>
        <v>0.48023517478672045</v>
      </c>
      <c r="O65" s="5">
        <f t="shared" si="4"/>
        <v>0.49026053783229245</v>
      </c>
      <c r="P65" s="5">
        <f t="shared" si="4"/>
        <v>0.56463807454492065</v>
      </c>
      <c r="Q65" s="5">
        <f t="shared" si="4"/>
        <v>0.60285814957574257</v>
      </c>
      <c r="R65" s="5">
        <f t="shared" si="4"/>
        <v>0.66342795174248947</v>
      </c>
      <c r="S65" s="5">
        <f t="shared" si="4"/>
        <v>0.77264047859729235</v>
      </c>
      <c r="T65" s="5">
        <f t="shared" si="4"/>
        <v>0.87122060246566546</v>
      </c>
      <c r="U65" s="5">
        <f t="shared" si="4"/>
        <v>1.0484233555714937</v>
      </c>
      <c r="V65" s="5">
        <f t="shared" si="4"/>
        <v>1.2586961836677746</v>
      </c>
      <c r="W65" s="5">
        <f t="shared" si="4"/>
        <v>1.3958131543607477</v>
      </c>
      <c r="X65" s="5">
        <f t="shared" si="4"/>
        <v>1.8473273203279725</v>
      </c>
      <c r="Y65" s="5">
        <f t="shared" ref="E65:AC75" si="6">($C65/Y$51)^Y$52</f>
        <v>2.305191765272216</v>
      </c>
      <c r="Z65" s="5">
        <f t="shared" si="6"/>
        <v>2.7482239744447687</v>
      </c>
      <c r="AA65" s="5">
        <f t="shared" si="6"/>
        <v>3.5338200902547636</v>
      </c>
      <c r="AB65" s="5">
        <f t="shared" si="6"/>
        <v>4.9473793457944915</v>
      </c>
      <c r="AC65" s="5">
        <f t="shared" si="6"/>
        <v>7.4694573210540156</v>
      </c>
      <c r="AD65" s="5"/>
      <c r="AE65" s="5"/>
    </row>
    <row r="66" spans="2:31" x14ac:dyDescent="0.25">
      <c r="B66" s="24"/>
      <c r="C66" s="5">
        <v>12</v>
      </c>
      <c r="D66" s="5">
        <f t="shared" si="5"/>
        <v>0.28183583090752867</v>
      </c>
      <c r="E66" s="5">
        <f t="shared" si="6"/>
        <v>0.29096772753451128</v>
      </c>
      <c r="F66" s="5">
        <f t="shared" si="6"/>
        <v>0.30617167583843902</v>
      </c>
      <c r="G66" s="5">
        <f t="shared" si="6"/>
        <v>0.32098570639314411</v>
      </c>
      <c r="H66" s="5">
        <f t="shared" si="6"/>
        <v>0.34114690890314087</v>
      </c>
      <c r="I66" s="5">
        <f t="shared" si="6"/>
        <v>0.36315840550055739</v>
      </c>
      <c r="J66" s="5">
        <f t="shared" si="6"/>
        <v>0.38689019971683758</v>
      </c>
      <c r="K66" s="5">
        <f t="shared" si="6"/>
        <v>0.43419484701268379</v>
      </c>
      <c r="L66" s="5">
        <f t="shared" si="6"/>
        <v>0.47522341771551702</v>
      </c>
      <c r="M66" s="5">
        <f t="shared" si="6"/>
        <v>0.51298196172808497</v>
      </c>
      <c r="N66" s="5">
        <f t="shared" si="6"/>
        <v>0.56924896417845983</v>
      </c>
      <c r="O66" s="5">
        <f t="shared" si="6"/>
        <v>0.58247385356961301</v>
      </c>
      <c r="P66" s="5">
        <f t="shared" si="6"/>
        <v>0.66906148205073779</v>
      </c>
      <c r="Q66" s="5">
        <f t="shared" si="6"/>
        <v>0.7153388324579717</v>
      </c>
      <c r="R66" s="5">
        <f t="shared" si="6"/>
        <v>0.78755418500452534</v>
      </c>
      <c r="S66" s="5">
        <f t="shared" si="6"/>
        <v>0.91602285178742304</v>
      </c>
      <c r="T66" s="5">
        <f t="shared" si="6"/>
        <v>1.0334971755009694</v>
      </c>
      <c r="U66" s="5">
        <f t="shared" si="6"/>
        <v>1.2418249842130595</v>
      </c>
      <c r="V66" s="5">
        <f t="shared" si="6"/>
        <v>1.489638402167238</v>
      </c>
      <c r="W66" s="5">
        <f t="shared" si="6"/>
        <v>1.655648965409855</v>
      </c>
      <c r="X66" s="5">
        <f t="shared" si="6"/>
        <v>2.1825735876075782</v>
      </c>
      <c r="Y66" s="5">
        <f t="shared" si="6"/>
        <v>2.7198697824359424</v>
      </c>
      <c r="Z66" s="5">
        <f t="shared" si="6"/>
        <v>3.2495368528670001</v>
      </c>
      <c r="AA66" s="5">
        <f t="shared" si="6"/>
        <v>4.1803212484322998</v>
      </c>
      <c r="AB66" s="5">
        <f t="shared" si="6"/>
        <v>5.8434149314461123</v>
      </c>
      <c r="AC66" s="5">
        <f t="shared" si="6"/>
        <v>8.7836165789176555</v>
      </c>
      <c r="AD66" s="5"/>
      <c r="AE66" s="5"/>
    </row>
    <row r="67" spans="2:31" x14ac:dyDescent="0.25">
      <c r="B67" s="5"/>
      <c r="C67" s="5">
        <v>13</v>
      </c>
      <c r="D67" s="5">
        <f t="shared" si="5"/>
        <v>0.33057695413579385</v>
      </c>
      <c r="E67" s="5">
        <f t="shared" si="6"/>
        <v>0.34107311219844161</v>
      </c>
      <c r="F67" s="5">
        <f t="shared" si="6"/>
        <v>0.35888888886616754</v>
      </c>
      <c r="G67" s="5">
        <f t="shared" si="6"/>
        <v>0.37630009783959639</v>
      </c>
      <c r="H67" s="5">
        <f t="shared" si="6"/>
        <v>0.40002878865371189</v>
      </c>
      <c r="I67" s="5">
        <f t="shared" si="6"/>
        <v>0.42591637966943557</v>
      </c>
      <c r="J67" s="5">
        <f t="shared" si="6"/>
        <v>0.45382568164807763</v>
      </c>
      <c r="K67" s="5">
        <f t="shared" si="6"/>
        <v>0.50857107813108815</v>
      </c>
      <c r="L67" s="5">
        <f t="shared" si="6"/>
        <v>0.55611928902605678</v>
      </c>
      <c r="M67" s="5">
        <f t="shared" si="6"/>
        <v>0.60005031890240568</v>
      </c>
      <c r="N67" s="5">
        <f t="shared" si="6"/>
        <v>0.66563489838551393</v>
      </c>
      <c r="O67" s="5">
        <f t="shared" si="6"/>
        <v>0.68254501442685933</v>
      </c>
      <c r="P67" s="5">
        <f t="shared" si="6"/>
        <v>0.78209526248348327</v>
      </c>
      <c r="Q67" s="5">
        <f t="shared" si="6"/>
        <v>0.8372556912259933</v>
      </c>
      <c r="R67" s="5">
        <f t="shared" si="6"/>
        <v>0.92214994645910087</v>
      </c>
      <c r="S67" s="5">
        <f t="shared" si="6"/>
        <v>1.0713077788947016</v>
      </c>
      <c r="T67" s="5">
        <f t="shared" si="6"/>
        <v>1.2093425778356008</v>
      </c>
      <c r="U67" s="5">
        <f t="shared" si="6"/>
        <v>1.4510943338583699</v>
      </c>
      <c r="V67" s="5">
        <f t="shared" si="6"/>
        <v>1.7393279842674416</v>
      </c>
      <c r="W67" s="5">
        <f t="shared" si="6"/>
        <v>1.9371861162283719</v>
      </c>
      <c r="X67" s="5">
        <f t="shared" si="6"/>
        <v>2.5444473899991382</v>
      </c>
      <c r="Y67" s="5">
        <f t="shared" si="6"/>
        <v>3.1669081966608057</v>
      </c>
      <c r="Z67" s="5">
        <f t="shared" si="6"/>
        <v>3.7910784614567832</v>
      </c>
      <c r="AA67" s="5">
        <f t="shared" si="6"/>
        <v>4.879003789612443</v>
      </c>
      <c r="AB67" s="5">
        <f t="shared" si="6"/>
        <v>6.8103349564954794</v>
      </c>
      <c r="AC67" s="5">
        <f t="shared" si="6"/>
        <v>10.195784964830667</v>
      </c>
      <c r="AD67" s="5"/>
      <c r="AE67" s="5"/>
    </row>
    <row r="68" spans="2:31" x14ac:dyDescent="0.25">
      <c r="B68" s="5"/>
      <c r="C68" s="5">
        <v>14</v>
      </c>
      <c r="D68" s="5">
        <f t="shared" si="5"/>
        <v>0.38318850491003764</v>
      </c>
      <c r="E68" s="5">
        <f t="shared" si="6"/>
        <v>0.39512450999166082</v>
      </c>
      <c r="F68" s="5">
        <f t="shared" si="6"/>
        <v>0.41575684367557275</v>
      </c>
      <c r="G68" s="5">
        <f t="shared" si="6"/>
        <v>0.43597680507687003</v>
      </c>
      <c r="H68" s="5">
        <f t="shared" si="6"/>
        <v>0.46356855395782381</v>
      </c>
      <c r="I68" s="5">
        <f t="shared" si="6"/>
        <v>0.49365061545157529</v>
      </c>
      <c r="J68" s="5">
        <f t="shared" si="6"/>
        <v>0.52608035855521351</v>
      </c>
      <c r="K68" s="5">
        <f t="shared" si="6"/>
        <v>0.58874518023873601</v>
      </c>
      <c r="L68" s="5">
        <f t="shared" si="6"/>
        <v>0.64324470868056183</v>
      </c>
      <c r="M68" s="5">
        <f t="shared" si="6"/>
        <v>0.69378526058798895</v>
      </c>
      <c r="N68" s="5">
        <f t="shared" si="6"/>
        <v>0.769365999959714</v>
      </c>
      <c r="O68" s="5">
        <f t="shared" si="6"/>
        <v>0.79046190574470843</v>
      </c>
      <c r="P68" s="5">
        <f t="shared" si="6"/>
        <v>0.9037051348512577</v>
      </c>
      <c r="Q68" s="5">
        <f t="shared" si="6"/>
        <v>0.96858313919612882</v>
      </c>
      <c r="R68" s="5">
        <f t="shared" si="6"/>
        <v>1.0671910554227093</v>
      </c>
      <c r="S68" s="5">
        <f t="shared" si="6"/>
        <v>1.238453730376772</v>
      </c>
      <c r="T68" s="5">
        <f t="shared" si="6"/>
        <v>1.3987167026479213</v>
      </c>
      <c r="U68" s="5">
        <f t="shared" si="6"/>
        <v>1.6761624602006433</v>
      </c>
      <c r="V68" s="5">
        <f t="shared" si="6"/>
        <v>2.0076690798128567</v>
      </c>
      <c r="W68" s="5">
        <f t="shared" si="6"/>
        <v>2.2403586182420923</v>
      </c>
      <c r="X68" s="5">
        <f t="shared" si="6"/>
        <v>2.9327713317683921</v>
      </c>
      <c r="Y68" s="5">
        <f t="shared" si="6"/>
        <v>3.6460516306043012</v>
      </c>
      <c r="Z68" s="5">
        <f t="shared" si="6"/>
        <v>4.372609981459652</v>
      </c>
      <c r="AA68" s="5">
        <f t="shared" si="6"/>
        <v>5.6295794905900589</v>
      </c>
      <c r="AB68" s="5">
        <f t="shared" si="6"/>
        <v>7.8476472433477156</v>
      </c>
      <c r="AC68" s="5">
        <f t="shared" si="6"/>
        <v>11.704889057972961</v>
      </c>
      <c r="AD68" s="5"/>
      <c r="AE68" s="5"/>
    </row>
    <row r="69" spans="2:31" x14ac:dyDescent="0.25">
      <c r="B69" s="24"/>
      <c r="C69" s="5">
        <v>15</v>
      </c>
      <c r="D69" s="5">
        <f t="shared" si="5"/>
        <v>0.43966843686149276</v>
      </c>
      <c r="E69" s="5">
        <f t="shared" si="6"/>
        <v>0.45311753179865438</v>
      </c>
      <c r="F69" s="5">
        <f t="shared" si="6"/>
        <v>0.47677085566075333</v>
      </c>
      <c r="G69" s="5">
        <f t="shared" si="6"/>
        <v>0.50001140345731132</v>
      </c>
      <c r="H69" s="5">
        <f t="shared" si="6"/>
        <v>0.53176248501182699</v>
      </c>
      <c r="I69" s="5">
        <f t="shared" si="6"/>
        <v>0.56635797106514063</v>
      </c>
      <c r="J69" s="5">
        <f t="shared" si="6"/>
        <v>0.60365170137538782</v>
      </c>
      <c r="K69" s="5">
        <f t="shared" si="6"/>
        <v>0.67470655761384934</v>
      </c>
      <c r="L69" s="5">
        <f t="shared" si="6"/>
        <v>0.7365830281730672</v>
      </c>
      <c r="M69" s="5">
        <f t="shared" si="6"/>
        <v>0.79416635238470212</v>
      </c>
      <c r="N69" s="5">
        <f t="shared" si="6"/>
        <v>0.88041738369466416</v>
      </c>
      <c r="O69" s="5">
        <f t="shared" si="6"/>
        <v>0.9062133295038407</v>
      </c>
      <c r="P69" s="5">
        <f t="shared" si="6"/>
        <v>1.0338594866916029</v>
      </c>
      <c r="Q69" s="5">
        <f t="shared" si="6"/>
        <v>1.1092975524029629</v>
      </c>
      <c r="R69" s="5">
        <f t="shared" si="6"/>
        <v>1.2226551773968397</v>
      </c>
      <c r="S69" s="5">
        <f t="shared" si="6"/>
        <v>1.4174223912082855</v>
      </c>
      <c r="T69" s="5">
        <f t="shared" si="6"/>
        <v>1.6015825284039815</v>
      </c>
      <c r="U69" s="5">
        <f t="shared" si="6"/>
        <v>1.9169658081447059</v>
      </c>
      <c r="V69" s="5">
        <f t="shared" si="6"/>
        <v>2.2945733967655575</v>
      </c>
      <c r="W69" s="5">
        <f t="shared" si="6"/>
        <v>2.5651055641712448</v>
      </c>
      <c r="X69" s="5">
        <f t="shared" si="6"/>
        <v>3.3473822509917595</v>
      </c>
      <c r="Y69" s="5">
        <f t="shared" si="6"/>
        <v>4.1570654783204457</v>
      </c>
      <c r="Z69" s="5">
        <f t="shared" si="6"/>
        <v>4.9939116015614449</v>
      </c>
      <c r="AA69" s="5">
        <f t="shared" si="6"/>
        <v>6.4317829613217627</v>
      </c>
      <c r="AB69" s="5">
        <f t="shared" si="6"/>
        <v>8.954899229237288</v>
      </c>
      <c r="AC69" s="5">
        <f t="shared" si="6"/>
        <v>13.309945680779148</v>
      </c>
      <c r="AD69" s="5"/>
      <c r="AE69" s="5"/>
    </row>
    <row r="70" spans="2:31" x14ac:dyDescent="0.25">
      <c r="B70" s="5"/>
      <c r="C70" s="5">
        <v>16</v>
      </c>
      <c r="D70" s="5">
        <f t="shared" si="5"/>
        <v>0.50001484607419411</v>
      </c>
      <c r="E70" s="5">
        <f t="shared" si="6"/>
        <v>0.51504809634700943</v>
      </c>
      <c r="F70" s="5">
        <f t="shared" si="6"/>
        <v>0.54192656885282908</v>
      </c>
      <c r="G70" s="5">
        <f t="shared" si="6"/>
        <v>0.56839977827813515</v>
      </c>
      <c r="H70" s="5">
        <f t="shared" si="6"/>
        <v>0.60460712186060206</v>
      </c>
      <c r="I70" s="5">
        <f t="shared" si="6"/>
        <v>0.64403552372580652</v>
      </c>
      <c r="J70" s="5">
        <f t="shared" si="6"/>
        <v>0.68653735697881646</v>
      </c>
      <c r="K70" s="5">
        <f t="shared" si="6"/>
        <v>0.76644536451841538</v>
      </c>
      <c r="L70" s="5">
        <f t="shared" si="6"/>
        <v>0.83611879007346734</v>
      </c>
      <c r="M70" s="5">
        <f t="shared" si="6"/>
        <v>0.90117462904532575</v>
      </c>
      <c r="N70" s="5">
        <f t="shared" si="6"/>
        <v>0.99876596076418644</v>
      </c>
      <c r="O70" s="5">
        <f t="shared" si="6"/>
        <v>1.0297888762653316</v>
      </c>
      <c r="P70" s="5">
        <f t="shared" si="6"/>
        <v>1.1725289960265299</v>
      </c>
      <c r="Q70" s="5">
        <f t="shared" si="6"/>
        <v>1.2593769935500585</v>
      </c>
      <c r="R70" s="5">
        <f t="shared" si="6"/>
        <v>1.3885215650055569</v>
      </c>
      <c r="S70" s="5">
        <f t="shared" si="6"/>
        <v>1.6081782067599164</v>
      </c>
      <c r="T70" s="5">
        <f t="shared" si="6"/>
        <v>1.8179056843166725</v>
      </c>
      <c r="U70" s="5">
        <f t="shared" si="6"/>
        <v>2.1734454467523268</v>
      </c>
      <c r="V70" s="5">
        <f t="shared" si="6"/>
        <v>2.599959123583008</v>
      </c>
      <c r="W70" s="5">
        <f t="shared" si="6"/>
        <v>2.9113704120190325</v>
      </c>
      <c r="X70" s="5">
        <f t="shared" si="6"/>
        <v>3.7881291723814501</v>
      </c>
      <c r="Y70" s="5">
        <f t="shared" si="6"/>
        <v>4.6997328972659034</v>
      </c>
      <c r="Z70" s="5">
        <f t="shared" si="6"/>
        <v>5.6547797952446093</v>
      </c>
      <c r="AA70" s="5">
        <f t="shared" si="6"/>
        <v>7.2853683818704589</v>
      </c>
      <c r="AB70" s="5">
        <f t="shared" si="6"/>
        <v>10.131672259667297</v>
      </c>
      <c r="AC70" s="5">
        <f t="shared" si="6"/>
        <v>15.010048608127903</v>
      </c>
      <c r="AD70" s="5"/>
      <c r="AE70" s="5"/>
    </row>
    <row r="71" spans="2:31" x14ac:dyDescent="0.25">
      <c r="B71" s="5"/>
      <c r="C71" s="5">
        <v>17</v>
      </c>
      <c r="D71" s="5">
        <f t="shared" si="5"/>
        <v>0.56422595258055297</v>
      </c>
      <c r="E71" s="5">
        <f t="shared" si="6"/>
        <v>0.58091239007237561</v>
      </c>
      <c r="F71" s="5">
        <f t="shared" si="6"/>
        <v>0.6112199130695154</v>
      </c>
      <c r="G71" s="5">
        <f t="shared" si="6"/>
        <v>0.64113808439716458</v>
      </c>
      <c r="H71" s="5">
        <f t="shared" si="6"/>
        <v>0.68209923058634836</v>
      </c>
      <c r="I71" s="5">
        <f t="shared" si="6"/>
        <v>0.72668054118093528</v>
      </c>
      <c r="J71" s="5">
        <f t="shared" si="6"/>
        <v>0.77473512532297162</v>
      </c>
      <c r="K71" s="5">
        <f t="shared" si="6"/>
        <v>0.86395240698118925</v>
      </c>
      <c r="L71" s="5">
        <f t="shared" si="6"/>
        <v>0.94183757122398692</v>
      </c>
      <c r="M71" s="5">
        <f t="shared" si="6"/>
        <v>1.0147924005925533</v>
      </c>
      <c r="N71" s="5">
        <f t="shared" si="6"/>
        <v>1.1243902011819942</v>
      </c>
      <c r="O71" s="5">
        <f t="shared" si="6"/>
        <v>1.1611788221567352</v>
      </c>
      <c r="P71" s="5">
        <f t="shared" si="6"/>
        <v>1.3196863279278674</v>
      </c>
      <c r="Q71" s="5">
        <f t="shared" si="6"/>
        <v>1.4188009901855352</v>
      </c>
      <c r="R71" s="5">
        <f t="shared" si="6"/>
        <v>1.5647708497452211</v>
      </c>
      <c r="S71" s="5">
        <f t="shared" si="6"/>
        <v>1.8106880181388325</v>
      </c>
      <c r="T71" s="5">
        <f t="shared" si="6"/>
        <v>2.0476541012399676</v>
      </c>
      <c r="U71" s="5">
        <f t="shared" si="6"/>
        <v>2.4455464553804402</v>
      </c>
      <c r="V71" s="5">
        <f t="shared" si="6"/>
        <v>2.9237500651632824</v>
      </c>
      <c r="W71" s="5">
        <f t="shared" si="6"/>
        <v>3.2791004098795784</v>
      </c>
      <c r="X71" s="5">
        <f t="shared" si="6"/>
        <v>4.2548716681428527</v>
      </c>
      <c r="Y71" s="5">
        <f t="shared" si="6"/>
        <v>5.2738524025437457</v>
      </c>
      <c r="Z71" s="5">
        <f t="shared" si="6"/>
        <v>6.3550251393657415</v>
      </c>
      <c r="AA71" s="5">
        <f t="shared" si="6"/>
        <v>8.1901068870133198</v>
      </c>
      <c r="AB71" s="5">
        <f t="shared" si="6"/>
        <v>11.377577020422573</v>
      </c>
      <c r="AC71" s="5">
        <f t="shared" si="6"/>
        <v>16.80435796721876</v>
      </c>
      <c r="AD71" s="5"/>
      <c r="AE71" s="5"/>
    </row>
    <row r="72" spans="2:31" x14ac:dyDescent="0.25">
      <c r="B72" s="24"/>
      <c r="C72" s="5">
        <v>18</v>
      </c>
      <c r="D72" s="5">
        <f t="shared" si="5"/>
        <v>0.63230008524243542</v>
      </c>
      <c r="E72" s="5">
        <f t="shared" si="6"/>
        <v>0.65070683434382559</v>
      </c>
      <c r="F72" s="5">
        <f t="shared" si="6"/>
        <v>0.6846470689235945</v>
      </c>
      <c r="G72" s="5">
        <f t="shared" si="6"/>
        <v>0.71822271325172349</v>
      </c>
      <c r="H72" s="5">
        <f t="shared" si="6"/>
        <v>0.76423577569014067</v>
      </c>
      <c r="I72" s="5">
        <f t="shared" si="6"/>
        <v>0.814290458453929</v>
      </c>
      <c r="J72" s="5">
        <f t="shared" si="6"/>
        <v>0.86824294078564368</v>
      </c>
      <c r="K72" s="5">
        <f t="shared" si="6"/>
        <v>0.96721906264511681</v>
      </c>
      <c r="L72" s="5">
        <f t="shared" si="6"/>
        <v>1.0537258548742117</v>
      </c>
      <c r="M72" s="5">
        <f t="shared" si="6"/>
        <v>1.1350030942743927</v>
      </c>
      <c r="N72" s="5">
        <f t="shared" si="6"/>
        <v>1.2572699402267487</v>
      </c>
      <c r="O72" s="5">
        <f t="shared" si="6"/>
        <v>1.3003740447741468</v>
      </c>
      <c r="P72" s="5">
        <f t="shared" si="6"/>
        <v>1.4753058873115104</v>
      </c>
      <c r="Q72" s="5">
        <f t="shared" si="6"/>
        <v>1.5875503537892122</v>
      </c>
      <c r="R72" s="5">
        <f t="shared" si="6"/>
        <v>1.7513848720845344</v>
      </c>
      <c r="S72" s="5">
        <f t="shared" si="6"/>
        <v>2.0249207649796976</v>
      </c>
      <c r="T72" s="5">
        <f t="shared" si="6"/>
        <v>2.2907977270083215</v>
      </c>
      <c r="U72" s="5">
        <f t="shared" si="6"/>
        <v>2.7332174237268902</v>
      </c>
      <c r="V72" s="5">
        <f t="shared" si="6"/>
        <v>3.2658749395810593</v>
      </c>
      <c r="W72" s="5">
        <f t="shared" si="6"/>
        <v>3.668246126960419</v>
      </c>
      <c r="X72" s="5">
        <f t="shared" si="6"/>
        <v>4.7474785256103411</v>
      </c>
      <c r="Y72" s="5">
        <f t="shared" si="6"/>
        <v>5.8792359134451617</v>
      </c>
      <c r="Z72" s="5">
        <f t="shared" si="6"/>
        <v>7.0944705399111294</v>
      </c>
      <c r="AA72" s="5">
        <f t="shared" si="6"/>
        <v>9.1457844382858084</v>
      </c>
      <c r="AB72" s="5">
        <f t="shared" si="6"/>
        <v>12.692249825404094</v>
      </c>
      <c r="AC72" s="5">
        <f t="shared" si="6"/>
        <v>18.69209165274415</v>
      </c>
      <c r="AD72" s="5"/>
      <c r="AE72" s="5"/>
    </row>
    <row r="73" spans="2:31" x14ac:dyDescent="0.25">
      <c r="B73" s="5"/>
      <c r="C73" s="5">
        <v>19</v>
      </c>
      <c r="D73" s="5">
        <f t="shared" si="5"/>
        <v>0.704235669239059</v>
      </c>
      <c r="E73" s="5">
        <f t="shared" si="6"/>
        <v>0.72442805835376078</v>
      </c>
      <c r="F73" s="5">
        <f t="shared" si="6"/>
        <v>0.76220443887948841</v>
      </c>
      <c r="G73" s="5">
        <f t="shared" si="6"/>
        <v>0.79965026557548113</v>
      </c>
      <c r="H73" s="5">
        <f t="shared" si="6"/>
        <v>0.85101389724075172</v>
      </c>
      <c r="I73" s="5">
        <f t="shared" si="6"/>
        <v>0.90686285860003335</v>
      </c>
      <c r="J73" s="5">
        <f t="shared" si="6"/>
        <v>0.96705885671587599</v>
      </c>
      <c r="K73" s="5">
        <f t="shared" si="6"/>
        <v>1.076237214508263</v>
      </c>
      <c r="L73" s="5">
        <f t="shared" si="6"/>
        <v>1.1717709250563109</v>
      </c>
      <c r="M73" s="5">
        <f t="shared" si="6"/>
        <v>1.2617911240528852</v>
      </c>
      <c r="N73" s="5">
        <f t="shared" si="6"/>
        <v>1.3973862186343926</v>
      </c>
      <c r="O73" s="5">
        <f t="shared" si="6"/>
        <v>1.4473659536378829</v>
      </c>
      <c r="P73" s="5">
        <f t="shared" si="6"/>
        <v>1.6393636149063768</v>
      </c>
      <c r="Q73" s="5">
        <f t="shared" si="6"/>
        <v>1.7656070303061115</v>
      </c>
      <c r="R73" s="5">
        <f t="shared" si="6"/>
        <v>1.9483465410520291</v>
      </c>
      <c r="S73" s="5">
        <f t="shared" si="6"/>
        <v>2.2508472400478223</v>
      </c>
      <c r="T73" s="5">
        <f t="shared" si="6"/>
        <v>2.5473082913013712</v>
      </c>
      <c r="U73" s="5">
        <f t="shared" si="6"/>
        <v>3.0364100393125595</v>
      </c>
      <c r="V73" s="5">
        <f t="shared" si="6"/>
        <v>3.6262667981698398</v>
      </c>
      <c r="W73" s="5">
        <f t="shared" si="6"/>
        <v>4.0787610662238389</v>
      </c>
      <c r="X73" s="5">
        <f t="shared" si="6"/>
        <v>5.2658266499187256</v>
      </c>
      <c r="Y73" s="5">
        <f t="shared" si="6"/>
        <v>6.5157071461631375</v>
      </c>
      <c r="Z73" s="5">
        <f t="shared" si="6"/>
        <v>7.8729497698952651</v>
      </c>
      <c r="AA73" s="5">
        <f t="shared" si="6"/>
        <v>10.152200069822047</v>
      </c>
      <c r="AB73" s="5">
        <f t="shared" si="6"/>
        <v>14.075349559991247</v>
      </c>
      <c r="AC73" s="5">
        <f t="shared" si="6"/>
        <v>20.672518280584438</v>
      </c>
      <c r="AD73" s="5"/>
      <c r="AE73" s="5"/>
    </row>
    <row r="74" spans="2:31" x14ac:dyDescent="0.25">
      <c r="B74" s="5"/>
      <c r="C74" s="5">
        <v>20</v>
      </c>
      <c r="D74" s="5">
        <f t="shared" si="5"/>
        <v>0.78003121559483801</v>
      </c>
      <c r="E74" s="5">
        <f t="shared" si="6"/>
        <v>0.80207287643840797</v>
      </c>
      <c r="F74" s="5">
        <f t="shared" si="6"/>
        <v>0.84388862304035928</v>
      </c>
      <c r="G74" s="5">
        <f t="shared" si="6"/>
        <v>0.88541752857237277</v>
      </c>
      <c r="H74" s="5">
        <f t="shared" si="6"/>
        <v>0.94243089175322203</v>
      </c>
      <c r="I74" s="5">
        <f t="shared" si="6"/>
        <v>1.0043954566009992</v>
      </c>
      <c r="J74" s="5">
        <f t="shared" si="6"/>
        <v>1.0711810325031308</v>
      </c>
      <c r="K74" s="5">
        <f t="shared" si="6"/>
        <v>1.1909991955252419</v>
      </c>
      <c r="L74" s="5">
        <f t="shared" si="6"/>
        <v>1.295960778333096</v>
      </c>
      <c r="M74" s="5">
        <f t="shared" si="6"/>
        <v>1.3951417815933329</v>
      </c>
      <c r="N74" s="5">
        <f t="shared" si="6"/>
        <v>1.5447211491519235</v>
      </c>
      <c r="O74" s="5">
        <f t="shared" si="6"/>
        <v>1.6021464320284624</v>
      </c>
      <c r="P74" s="5">
        <f t="shared" si="6"/>
        <v>1.8118368169206316</v>
      </c>
      <c r="Q74" s="5">
        <f t="shared" si="6"/>
        <v>1.9529539752474729</v>
      </c>
      <c r="R74" s="5">
        <f t="shared" si="6"/>
        <v>2.155639716867801</v>
      </c>
      <c r="S74" s="5">
        <f t="shared" si="6"/>
        <v>2.4884398842963344</v>
      </c>
      <c r="T74" s="5">
        <f t="shared" si="6"/>
        <v>2.8171591091930708</v>
      </c>
      <c r="U74" s="5">
        <f t="shared" si="6"/>
        <v>3.3550787431871925</v>
      </c>
      <c r="V74" s="5">
        <f t="shared" si="6"/>
        <v>4.0048625417899908</v>
      </c>
      <c r="W74" s="5">
        <f t="shared" si="6"/>
        <v>4.5106013407768826</v>
      </c>
      <c r="X74" s="5">
        <f t="shared" si="6"/>
        <v>5.8098001497366552</v>
      </c>
      <c r="Y74" s="5">
        <f t="shared" si="6"/>
        <v>7.1831002758718068</v>
      </c>
      <c r="Z74" s="5">
        <f t="shared" si="6"/>
        <v>8.6903062505144995</v>
      </c>
      <c r="AA74" s="5">
        <f t="shared" si="6"/>
        <v>11.209164425590343</v>
      </c>
      <c r="AB74" s="5">
        <f t="shared" si="6"/>
        <v>15.526555134862946</v>
      </c>
      <c r="AC74" s="5">
        <f t="shared" si="6"/>
        <v>22.744951335826066</v>
      </c>
      <c r="AD74" s="5"/>
      <c r="AE74" s="5"/>
    </row>
    <row r="75" spans="2:31" x14ac:dyDescent="0.25">
      <c r="C75" s="5">
        <v>21</v>
      </c>
      <c r="D75" s="5">
        <f t="shared" si="5"/>
        <v>0.8596853123265028</v>
      </c>
      <c r="E75" s="5">
        <f t="shared" si="6"/>
        <v>0.88363826891363195</v>
      </c>
      <c r="F75" s="5">
        <f t="shared" si="6"/>
        <v>0.92969639868845566</v>
      </c>
      <c r="G75" s="5">
        <f t="shared" si="6"/>
        <v>0.97552145662712741</v>
      </c>
      <c r="H75" s="5">
        <f t="shared" si="6"/>
        <v>1.0384841960274103</v>
      </c>
      <c r="I75" s="5">
        <f t="shared" si="6"/>
        <v>1.1068860857511131</v>
      </c>
      <c r="J75" s="5">
        <f t="shared" si="6"/>
        <v>1.1806077226454643</v>
      </c>
      <c r="K75" s="5">
        <f t="shared" si="6"/>
        <v>1.3114977418207496</v>
      </c>
      <c r="L75" s="5">
        <f t="shared" si="6"/>
        <v>1.4262840493131832</v>
      </c>
      <c r="M75" s="5">
        <f t="shared" si="6"/>
        <v>1.5350411442863443</v>
      </c>
      <c r="N75" s="5">
        <f t="shared" si="6"/>
        <v>1.6992578039695707</v>
      </c>
      <c r="O75" s="5">
        <f t="shared" si="6"/>
        <v>1.7647077878497088</v>
      </c>
      <c r="P75" s="5">
        <f t="shared" si="6"/>
        <v>1.992704021390066</v>
      </c>
      <c r="Q75" s="5">
        <f t="shared" si="6"/>
        <v>2.1495750482627733</v>
      </c>
      <c r="R75" s="5">
        <f t="shared" si="6"/>
        <v>2.3732491118443129</v>
      </c>
      <c r="S75" s="5">
        <f t="shared" si="6"/>
        <v>2.7376726139671237</v>
      </c>
      <c r="T75" s="5">
        <f t="shared" si="6"/>
        <v>3.1003249153547658</v>
      </c>
      <c r="U75" s="5">
        <f t="shared" si="6"/>
        <v>3.6891804396418175</v>
      </c>
      <c r="V75" s="5">
        <f t="shared" si="6"/>
        <v>4.4016025131959902</v>
      </c>
      <c r="W75" s="5">
        <f t="shared" si="6"/>
        <v>4.9637254007733107</v>
      </c>
      <c r="X75" s="5">
        <f t="shared" si="6"/>
        <v>6.3792895676695291</v>
      </c>
      <c r="Y75" s="5">
        <f t="shared" si="6"/>
        <v>7.8812588114883271</v>
      </c>
      <c r="Z75" s="5">
        <f t="shared" si="6"/>
        <v>9.5463920246410883</v>
      </c>
      <c r="AA75" s="5">
        <f t="shared" si="6"/>
        <v>12.316498527102457</v>
      </c>
      <c r="AB75" s="5">
        <f t="shared" si="6"/>
        <v>17.045563343139705</v>
      </c>
      <c r="AC75" s="5">
        <f t="shared" si="6"/>
        <v>24.908744261670929</v>
      </c>
      <c r="AD75" s="5"/>
      <c r="AE75" s="5"/>
    </row>
    <row r="76" spans="2:31" x14ac:dyDescent="0.25">
      <c r="C76" s="5">
        <v>22</v>
      </c>
      <c r="D76" s="5">
        <f t="shared" si="5"/>
        <v>0.9431966168919711</v>
      </c>
      <c r="E76" s="5">
        <f t="shared" ref="E76:AC86" si="7">($C76/E$51)^E$52</f>
        <v>0.96912136573553986</v>
      </c>
      <c r="F76" s="5">
        <f t="shared" si="7"/>
        <v>1.019624702841406</v>
      </c>
      <c r="G76" s="5">
        <f t="shared" si="7"/>
        <v>1.0699591548578973</v>
      </c>
      <c r="H76" s="5">
        <f t="shared" si="7"/>
        <v>1.1391713733656355</v>
      </c>
      <c r="I76" s="5">
        <f t="shared" si="7"/>
        <v>1.2143326860459254</v>
      </c>
      <c r="J76" s="5">
        <f t="shared" si="7"/>
        <v>1.295337267424796</v>
      </c>
      <c r="K76" s="5">
        <f t="shared" si="7"/>
        <v>1.4377259528198403</v>
      </c>
      <c r="L76" s="5">
        <f t="shared" si="7"/>
        <v>1.5627299472161738</v>
      </c>
      <c r="M76" s="5">
        <f t="shared" si="7"/>
        <v>1.6814759969371218</v>
      </c>
      <c r="N76" s="5">
        <f t="shared" si="7"/>
        <v>1.8609801189019139</v>
      </c>
      <c r="O76" s="5">
        <f t="shared" si="7"/>
        <v>1.9350427117440636</v>
      </c>
      <c r="P76" s="5">
        <f t="shared" si="7"/>
        <v>2.1819448559265537</v>
      </c>
      <c r="Q76" s="5">
        <f t="shared" si="7"/>
        <v>2.3554549233418176</v>
      </c>
      <c r="R76" s="5">
        <f t="shared" si="7"/>
        <v>2.6011602059564702</v>
      </c>
      <c r="S76" s="5">
        <f t="shared" si="7"/>
        <v>2.9985206734007384</v>
      </c>
      <c r="T76" s="5">
        <f t="shared" si="7"/>
        <v>3.396781722861145</v>
      </c>
      <c r="U76" s="5">
        <f t="shared" si="7"/>
        <v>4.0386742492256458</v>
      </c>
      <c r="V76" s="5">
        <f t="shared" si="7"/>
        <v>4.8164301503906213</v>
      </c>
      <c r="W76" s="5">
        <f t="shared" si="7"/>
        <v>5.4380938008541815</v>
      </c>
      <c r="X76" s="5">
        <f t="shared" si="7"/>
        <v>6.9741912264789994</v>
      </c>
      <c r="Y76" s="5">
        <f t="shared" si="7"/>
        <v>8.6100346405555577</v>
      </c>
      <c r="Z76" s="5">
        <f t="shared" si="7"/>
        <v>10.441066884374171</v>
      </c>
      <c r="AA76" s="5">
        <f t="shared" si="7"/>
        <v>13.474032725775526</v>
      </c>
      <c r="AB76" s="5">
        <f t="shared" si="7"/>
        <v>18.632087040345489</v>
      </c>
      <c r="AC76" s="5">
        <f t="shared" si="7"/>
        <v>27.163286299359374</v>
      </c>
      <c r="AD76" s="5"/>
      <c r="AE76" s="5"/>
    </row>
    <row r="77" spans="2:31" x14ac:dyDescent="0.25">
      <c r="C77" s="5">
        <v>23</v>
      </c>
      <c r="D77" s="5">
        <f t="shared" si="5"/>
        <v>1.0305638496976695</v>
      </c>
      <c r="E77" s="5">
        <f t="shared" si="7"/>
        <v>1.0585194324569616</v>
      </c>
      <c r="F77" s="5">
        <f t="shared" si="7"/>
        <v>1.1136706172597215</v>
      </c>
      <c r="G77" s="5">
        <f t="shared" si="7"/>
        <v>1.1687278649789967</v>
      </c>
      <c r="H77" s="5">
        <f t="shared" si="7"/>
        <v>1.2444901017243779</v>
      </c>
      <c r="I77" s="5">
        <f t="shared" si="7"/>
        <v>1.3267332941992267</v>
      </c>
      <c r="J77" s="5">
        <f t="shared" si="7"/>
        <v>1.4153680848889418</v>
      </c>
      <c r="K77" s="5">
        <f t="shared" si="7"/>
        <v>1.5696772569970288</v>
      </c>
      <c r="L77" s="5">
        <f t="shared" si="7"/>
        <v>1.7052882014090234</v>
      </c>
      <c r="M77" s="5">
        <f t="shared" si="7"/>
        <v>1.8344337645477222</v>
      </c>
      <c r="N77" s="5">
        <f t="shared" si="7"/>
        <v>2.0298728111601565</v>
      </c>
      <c r="O77" s="5">
        <f t="shared" si="7"/>
        <v>2.1131442411008949</v>
      </c>
      <c r="P77" s="5">
        <f t="shared" si="7"/>
        <v>2.3795399428282344</v>
      </c>
      <c r="Q77" s="5">
        <f t="shared" si="7"/>
        <v>2.5705790117078653</v>
      </c>
      <c r="R77" s="5">
        <f t="shared" si="7"/>
        <v>2.8393591743257169</v>
      </c>
      <c r="S77" s="5">
        <f t="shared" si="7"/>
        <v>3.2709605087104725</v>
      </c>
      <c r="T77" s="5">
        <f t="shared" si="7"/>
        <v>3.7065067019696749</v>
      </c>
      <c r="U77" s="5">
        <f t="shared" si="7"/>
        <v>4.4035212968872619</v>
      </c>
      <c r="V77" s="5">
        <f t="shared" si="7"/>
        <v>5.2492916894210095</v>
      </c>
      <c r="W77" s="5">
        <f t="shared" si="7"/>
        <v>5.9336690004972432</v>
      </c>
      <c r="X77" s="5">
        <f t="shared" si="7"/>
        <v>7.5944066690997651</v>
      </c>
      <c r="Y77" s="5">
        <f t="shared" si="7"/>
        <v>9.3692872117914536</v>
      </c>
      <c r="Z77" s="5">
        <f t="shared" si="7"/>
        <v>11.374197623417022</v>
      </c>
      <c r="AA77" s="5">
        <f t="shared" si="7"/>
        <v>14.681605804951102</v>
      </c>
      <c r="AB77" s="5">
        <f t="shared" si="7"/>
        <v>20.285853585766507</v>
      </c>
      <c r="AC77" s="5">
        <f t="shared" si="7"/>
        <v>29.507998934619021</v>
      </c>
      <c r="AD77" s="5"/>
      <c r="AE77" s="5"/>
    </row>
    <row r="78" spans="2:31" x14ac:dyDescent="0.25">
      <c r="C78" s="5">
        <v>24</v>
      </c>
      <c r="D78" s="5">
        <f t="shared" si="5"/>
        <v>1.1217857884753097</v>
      </c>
      <c r="E78" s="5">
        <f t="shared" si="7"/>
        <v>1.1518298580691393</v>
      </c>
      <c r="F78" s="5">
        <f t="shared" si="7"/>
        <v>1.2118313554670379</v>
      </c>
      <c r="G78" s="5">
        <f t="shared" si="7"/>
        <v>1.2718249530606509</v>
      </c>
      <c r="H78" s="5">
        <f t="shared" si="7"/>
        <v>1.3544381634544149</v>
      </c>
      <c r="I78" s="5">
        <f t="shared" si="7"/>
        <v>1.4440860349974702</v>
      </c>
      <c r="J78" s="5">
        <f t="shared" si="7"/>
        <v>1.5406986639071212</v>
      </c>
      <c r="K78" s="5">
        <f t="shared" si="7"/>
        <v>1.7073453822369777</v>
      </c>
      <c r="L78" s="5">
        <f t="shared" si="7"/>
        <v>1.8539490143012534</v>
      </c>
      <c r="M78" s="5">
        <f t="shared" si="7"/>
        <v>1.9939024541962247</v>
      </c>
      <c r="N78" s="5">
        <f t="shared" si="7"/>
        <v>2.2059213082675573</v>
      </c>
      <c r="O78" s="5">
        <f t="shared" si="7"/>
        <v>2.2990057289026988</v>
      </c>
      <c r="P78" s="5">
        <f t="shared" si="7"/>
        <v>2.5854708084214795</v>
      </c>
      <c r="Q78" s="5">
        <f t="shared" si="7"/>
        <v>2.7949333951220332</v>
      </c>
      <c r="R78" s="5">
        <f t="shared" si="7"/>
        <v>3.0878328244803899</v>
      </c>
      <c r="S78" s="5">
        <f t="shared" si="7"/>
        <v>3.5549696585644495</v>
      </c>
      <c r="T78" s="5">
        <f t="shared" si="7"/>
        <v>4.0294780752830741</v>
      </c>
      <c r="U78" s="5">
        <f t="shared" si="7"/>
        <v>4.7836845289014773</v>
      </c>
      <c r="V78" s="5">
        <f t="shared" si="7"/>
        <v>5.7001359076748619</v>
      </c>
      <c r="W78" s="5">
        <f t="shared" si="7"/>
        <v>6.4504151913580543</v>
      </c>
      <c r="X78" s="5">
        <f t="shared" si="7"/>
        <v>8.2398421754164985</v>
      </c>
      <c r="Y78" s="5">
        <f t="shared" si="7"/>
        <v>10.158882830213637</v>
      </c>
      <c r="Z78" s="5">
        <f t="shared" si="7"/>
        <v>12.345657391653384</v>
      </c>
      <c r="AA78" s="5">
        <f t="shared" si="7"/>
        <v>15.939064204474235</v>
      </c>
      <c r="AB78" s="5">
        <f t="shared" si="7"/>
        <v>22.006603497689628</v>
      </c>
      <c r="AC78" s="5">
        <f t="shared" si="7"/>
        <v>31.94233283915089</v>
      </c>
      <c r="AD78" s="5"/>
      <c r="AE78" s="5"/>
    </row>
    <row r="79" spans="2:31" x14ac:dyDescent="0.25">
      <c r="C79" s="5">
        <v>25</v>
      </c>
      <c r="D79" s="5">
        <f t="shared" si="5"/>
        <v>1.2168612633795219</v>
      </c>
      <c r="E79" s="5">
        <f t="shared" si="7"/>
        <v>1.2490501444058331</v>
      </c>
      <c r="F79" s="5">
        <f t="shared" si="7"/>
        <v>1.3141042514384478</v>
      </c>
      <c r="G79" s="5">
        <f t="shared" si="7"/>
        <v>1.3792478988610564</v>
      </c>
      <c r="H79" s="5">
        <f t="shared" si="7"/>
        <v>1.4690134363576863</v>
      </c>
      <c r="I79" s="5">
        <f t="shared" si="7"/>
        <v>1.5663891137629589</v>
      </c>
      <c r="J79" s="5">
        <f t="shared" si="7"/>
        <v>1.6713275581154983</v>
      </c>
      <c r="K79" s="5">
        <f t="shared" si="7"/>
        <v>1.8507243300154275</v>
      </c>
      <c r="L79" s="5">
        <f t="shared" si="7"/>
        <v>2.0087030203329723</v>
      </c>
      <c r="M79" s="5">
        <f t="shared" si="7"/>
        <v>2.1598706044458793</v>
      </c>
      <c r="N79" s="5">
        <f t="shared" si="7"/>
        <v>2.3891116861967476</v>
      </c>
      <c r="O79" s="5">
        <f t="shared" si="7"/>
        <v>2.4926208165800396</v>
      </c>
      <c r="P79" s="5">
        <f t="shared" si="7"/>
        <v>2.7997198041785651</v>
      </c>
      <c r="Q79" s="5">
        <f t="shared" si="7"/>
        <v>3.0285047678086747</v>
      </c>
      <c r="R79" s="5">
        <f t="shared" si="7"/>
        <v>3.3465685417131392</v>
      </c>
      <c r="S79" s="5">
        <f t="shared" si="7"/>
        <v>3.8505266591274001</v>
      </c>
      <c r="T79" s="5">
        <f t="shared" si="7"/>
        <v>4.3656750264756914</v>
      </c>
      <c r="U79" s="5">
        <f t="shared" si="7"/>
        <v>5.1791285536090452</v>
      </c>
      <c r="V79" s="5">
        <f t="shared" si="7"/>
        <v>6.1689139006652214</v>
      </c>
      <c r="W79" s="5">
        <f t="shared" si="7"/>
        <v>6.9882981469570575</v>
      </c>
      <c r="X79" s="5">
        <f t="shared" si="7"/>
        <v>8.9104083424537386</v>
      </c>
      <c r="Y79" s="5">
        <f t="shared" si="7"/>
        <v>10.978694045197006</v>
      </c>
      <c r="Z79" s="5">
        <f t="shared" si="7"/>
        <v>13.355325134188449</v>
      </c>
      <c r="AA79" s="5">
        <f t="shared" si="7"/>
        <v>17.246261346589808</v>
      </c>
      <c r="AB79" s="5">
        <f t="shared" si="7"/>
        <v>23.79408928530178</v>
      </c>
      <c r="AC79" s="5">
        <f t="shared" si="7"/>
        <v>34.46576522003808</v>
      </c>
      <c r="AD79" s="5"/>
      <c r="AE79" s="5"/>
    </row>
    <row r="80" spans="2:31" x14ac:dyDescent="0.25">
      <c r="C80" s="5">
        <v>26</v>
      </c>
      <c r="D80" s="5">
        <f t="shared" si="5"/>
        <v>1.3157891526881855</v>
      </c>
      <c r="E80" s="5">
        <f t="shared" si="7"/>
        <v>1.3501778968533005</v>
      </c>
      <c r="F80" s="5">
        <f t="shared" si="7"/>
        <v>1.420486749683018</v>
      </c>
      <c r="G80" s="5">
        <f t="shared" si="7"/>
        <v>1.4909942864726426</v>
      </c>
      <c r="H80" s="5">
        <f t="shared" si="7"/>
        <v>1.5882138858448838</v>
      </c>
      <c r="I80" s="5">
        <f t="shared" si="7"/>
        <v>1.6936408097440234</v>
      </c>
      <c r="J80" s="5">
        <f t="shared" si="7"/>
        <v>1.8072533806068958</v>
      </c>
      <c r="K80" s="5">
        <f t="shared" si="7"/>
        <v>1.9998083527716979</v>
      </c>
      <c r="L80" s="5">
        <f t="shared" si="7"/>
        <v>2.1695412500504534</v>
      </c>
      <c r="M80" s="5">
        <f t="shared" si="7"/>
        <v>2.3323272410403559</v>
      </c>
      <c r="N80" s="5">
        <f t="shared" si="7"/>
        <v>2.5794306152040551</v>
      </c>
      <c r="O80" s="5">
        <f t="shared" si="7"/>
        <v>2.69398341021635</v>
      </c>
      <c r="P80" s="5">
        <f t="shared" si="7"/>
        <v>3.022270037662155</v>
      </c>
      <c r="Q80" s="5">
        <f t="shared" si="7"/>
        <v>3.2712803855800696</v>
      </c>
      <c r="R80" s="5">
        <f t="shared" si="7"/>
        <v>3.6155542412016817</v>
      </c>
      <c r="S80" s="5">
        <f t="shared" si="7"/>
        <v>4.1576109608219127</v>
      </c>
      <c r="T80" s="5">
        <f t="shared" si="7"/>
        <v>4.7150776203454621</v>
      </c>
      <c r="U80" s="5">
        <f t="shared" si="7"/>
        <v>5.58981950202406</v>
      </c>
      <c r="V80" s="5">
        <f t="shared" si="7"/>
        <v>6.6555788867434931</v>
      </c>
      <c r="W80" s="5">
        <f t="shared" si="7"/>
        <v>7.5472850910241753</v>
      </c>
      <c r="X80" s="5">
        <f t="shared" si="7"/>
        <v>9.6060197174038802</v>
      </c>
      <c r="Y80" s="5">
        <f t="shared" si="7"/>
        <v>11.828599115913004</v>
      </c>
      <c r="Z80" s="5">
        <f t="shared" si="7"/>
        <v>14.403085100797746</v>
      </c>
      <c r="AA80" s="5">
        <f t="shared" si="7"/>
        <v>18.603057046314294</v>
      </c>
      <c r="AB80" s="5">
        <f t="shared" si="7"/>
        <v>25.648074427766389</v>
      </c>
      <c r="AC80" s="5">
        <f t="shared" si="7"/>
        <v>37.077797508228954</v>
      </c>
      <c r="AD80" s="5"/>
      <c r="AE80" s="5"/>
    </row>
    <row r="81" spans="3:31" x14ac:dyDescent="0.25">
      <c r="C81" s="5">
        <v>27</v>
      </c>
      <c r="D81" s="5">
        <f t="shared" si="5"/>
        <v>1.4185683790105741</v>
      </c>
      <c r="E81" s="5">
        <f t="shared" si="7"/>
        <v>1.4552108161601582</v>
      </c>
      <c r="F81" s="5">
        <f t="shared" si="7"/>
        <v>1.5309763965005547</v>
      </c>
      <c r="G81" s="5">
        <f t="shared" si="7"/>
        <v>1.6070617960753073</v>
      </c>
      <c r="H81" s="5">
        <f t="shared" si="7"/>
        <v>1.7120375580203122</v>
      </c>
      <c r="I81" s="5">
        <f t="shared" si="7"/>
        <v>1.825839470286176</v>
      </c>
      <c r="J81" s="5">
        <f t="shared" si="7"/>
        <v>1.9484747992475324</v>
      </c>
      <c r="K81" s="5">
        <f t="shared" si="7"/>
        <v>2.1545919339682307</v>
      </c>
      <c r="L81" s="5">
        <f t="shared" si="7"/>
        <v>2.3364550984629076</v>
      </c>
      <c r="M81" s="5">
        <f t="shared" si="7"/>
        <v>2.5112618378875768</v>
      </c>
      <c r="N81" s="5">
        <f t="shared" si="7"/>
        <v>2.7768653121382116</v>
      </c>
      <c r="O81" s="5">
        <f t="shared" si="7"/>
        <v>2.9030876595736874</v>
      </c>
      <c r="P81" s="5">
        <f t="shared" si="7"/>
        <v>3.2531053117341875</v>
      </c>
      <c r="Q81" s="5">
        <f t="shared" si="7"/>
        <v>3.5232480210199264</v>
      </c>
      <c r="R81" s="5">
        <f t="shared" si="7"/>
        <v>3.8947783258226685</v>
      </c>
      <c r="S81" s="5">
        <f t="shared" si="7"/>
        <v>4.4762028550325956</v>
      </c>
      <c r="T81" s="5">
        <f t="shared" si="7"/>
        <v>5.0776667323959899</v>
      </c>
      <c r="U81" s="5">
        <f t="shared" si="7"/>
        <v>6.0157249051469819</v>
      </c>
      <c r="V81" s="5">
        <f t="shared" si="7"/>
        <v>7.1600860352861346</v>
      </c>
      <c r="W81" s="5">
        <f t="shared" si="7"/>
        <v>8.1273445815424257</v>
      </c>
      <c r="X81" s="5">
        <f t="shared" si="7"/>
        <v>10.326594475028402</v>
      </c>
      <c r="Y81" s="5">
        <f t="shared" si="7"/>
        <v>12.708481541710517</v>
      </c>
      <c r="Z81" s="5">
        <f t="shared" si="7"/>
        <v>15.488826414527489</v>
      </c>
      <c r="AA81" s="5">
        <f t="shared" si="7"/>
        <v>20.009316992793192</v>
      </c>
      <c r="AB81" s="5">
        <f t="shared" si="7"/>
        <v>27.568332476879835</v>
      </c>
      <c r="AC81" s="5">
        <f t="shared" si="7"/>
        <v>39.777953331114219</v>
      </c>
      <c r="AD81" s="5"/>
      <c r="AE81" s="5"/>
    </row>
    <row r="82" spans="3:31" x14ac:dyDescent="0.25">
      <c r="C82" s="5">
        <v>28</v>
      </c>
      <c r="D82" s="5">
        <f t="shared" si="5"/>
        <v>1.5251979059263718</v>
      </c>
      <c r="E82" s="5">
        <f t="shared" si="7"/>
        <v>1.5641466911802173</v>
      </c>
      <c r="F82" s="5">
        <f t="shared" si="7"/>
        <v>1.6455708322344185</v>
      </c>
      <c r="G82" s="5">
        <f t="shared" si="7"/>
        <v>1.7274481966286896</v>
      </c>
      <c r="H82" s="5">
        <f t="shared" si="7"/>
        <v>1.8404825735534405</v>
      </c>
      <c r="I82" s="5">
        <f t="shared" si="7"/>
        <v>1.9629835056659104</v>
      </c>
      <c r="J82" s="5">
        <f t="shared" si="7"/>
        <v>2.0949905325258156</v>
      </c>
      <c r="K82" s="5">
        <f t="shared" si="7"/>
        <v>2.3150697704284808</v>
      </c>
      <c r="L82" s="5">
        <f t="shared" si="7"/>
        <v>2.5094362970275936</v>
      </c>
      <c r="M82" s="5">
        <f t="shared" si="7"/>
        <v>2.696664282524659</v>
      </c>
      <c r="N82" s="5">
        <f t="shared" si="7"/>
        <v>2.9814034982339455</v>
      </c>
      <c r="O82" s="5">
        <f t="shared" si="7"/>
        <v>3.1199279395109225</v>
      </c>
      <c r="P82" s="5">
        <f t="shared" si="7"/>
        <v>3.4922100707649708</v>
      </c>
      <c r="Q82" s="5">
        <f t="shared" si="7"/>
        <v>3.7843959238022293</v>
      </c>
      <c r="R82" s="5">
        <f t="shared" si="7"/>
        <v>4.1842296487919475</v>
      </c>
      <c r="S82" s="5">
        <f t="shared" si="7"/>
        <v>4.8062834092343003</v>
      </c>
      <c r="T82" s="5">
        <f t="shared" si="7"/>
        <v>5.4534239864952081</v>
      </c>
      <c r="U82" s="5">
        <f t="shared" si="7"/>
        <v>6.4568135854251514</v>
      </c>
      <c r="V82" s="5">
        <f t="shared" si="7"/>
        <v>7.6823923147525193</v>
      </c>
      <c r="W82" s="5">
        <f t="shared" si="7"/>
        <v>8.7284464080955306</v>
      </c>
      <c r="X82" s="5">
        <f t="shared" si="7"/>
        <v>11.072054132592442</v>
      </c>
      <c r="Y82" s="5">
        <f t="shared" si="7"/>
        <v>13.618229647393353</v>
      </c>
      <c r="Z82" s="5">
        <f t="shared" si="7"/>
        <v>16.612442690347347</v>
      </c>
      <c r="AA82" s="5">
        <f t="shared" si="7"/>
        <v>21.464912290737683</v>
      </c>
      <c r="AB82" s="5">
        <f t="shared" si="7"/>
        <v>29.5546462642438</v>
      </c>
      <c r="AC82" s="5">
        <f t="shared" si="7"/>
        <v>42.565776724873686</v>
      </c>
      <c r="AD82" s="5"/>
      <c r="AE82" s="5"/>
    </row>
    <row r="83" spans="3:31" x14ac:dyDescent="0.25">
      <c r="C83" s="5">
        <v>29</v>
      </c>
      <c r="D83" s="5">
        <f t="shared" si="5"/>
        <v>1.6356767349926891</v>
      </c>
      <c r="E83" s="5">
        <f t="shared" si="7"/>
        <v>1.676983392411862</v>
      </c>
      <c r="F83" s="5">
        <f t="shared" si="7"/>
        <v>1.7642677843747283</v>
      </c>
      <c r="G83" s="5">
        <f t="shared" si="7"/>
        <v>1.8521513393661997</v>
      </c>
      <c r="H83" s="5">
        <f t="shared" si="7"/>
        <v>1.9735471222222167</v>
      </c>
      <c r="I83" s="5">
        <f t="shared" si="7"/>
        <v>2.1050713844903823</v>
      </c>
      <c r="J83" s="5">
        <f t="shared" si="7"/>
        <v>2.2467993458555449</v>
      </c>
      <c r="K83" s="5">
        <f t="shared" si="7"/>
        <v>2.481236756619265</v>
      </c>
      <c r="L83" s="5">
        <f t="shared" si="7"/>
        <v>2.6884768887301491</v>
      </c>
      <c r="M83" s="5">
        <f t="shared" si="7"/>
        <v>2.8885248454047669</v>
      </c>
      <c r="N83" s="5">
        <f t="shared" si="7"/>
        <v>3.1930333615827702</v>
      </c>
      <c r="O83" s="5">
        <f t="shared" si="7"/>
        <v>3.3444988334441881</v>
      </c>
      <c r="P83" s="5">
        <f t="shared" si="7"/>
        <v>3.7395693528106855</v>
      </c>
      <c r="Q83" s="5">
        <f t="shared" si="7"/>
        <v>4.0547127853912519</v>
      </c>
      <c r="R83" s="5">
        <f t="shared" si="7"/>
        <v>4.4838974804232397</v>
      </c>
      <c r="S83" s="5">
        <f t="shared" si="7"/>
        <v>5.1478344093045001</v>
      </c>
      <c r="T83" s="5">
        <f t="shared" si="7"/>
        <v>5.8423316994236654</v>
      </c>
      <c r="U83" s="5">
        <f t="shared" si="7"/>
        <v>6.9130555602733752</v>
      </c>
      <c r="V83" s="5">
        <f t="shared" si="7"/>
        <v>8.2224563576757319</v>
      </c>
      <c r="W83" s="5">
        <f t="shared" si="7"/>
        <v>9.3505615005638436</v>
      </c>
      <c r="X83" s="5">
        <f t="shared" si="7"/>
        <v>11.842323296758167</v>
      </c>
      <c r="Y83" s="5">
        <f t="shared" si="7"/>
        <v>14.557736215212074</v>
      </c>
      <c r="Z83" s="5">
        <f t="shared" si="7"/>
        <v>17.773831696436893</v>
      </c>
      <c r="AA83" s="5">
        <f t="shared" si="7"/>
        <v>22.969719053045765</v>
      </c>
      <c r="AB83" s="5">
        <f t="shared" si="7"/>
        <v>31.60680719741778</v>
      </c>
      <c r="AC83" s="5">
        <f t="shared" si="7"/>
        <v>45.440830550545691</v>
      </c>
      <c r="AD83" s="5"/>
      <c r="AE83" s="5"/>
    </row>
    <row r="84" spans="3:31" x14ac:dyDescent="0.25">
      <c r="C84" s="5">
        <v>30</v>
      </c>
      <c r="D84" s="5">
        <f t="shared" si="5"/>
        <v>1.7500039030672501</v>
      </c>
      <c r="E84" s="5">
        <f t="shared" si="7"/>
        <v>1.7937188662216128</v>
      </c>
      <c r="F84" s="5">
        <f t="shared" si="7"/>
        <v>1.8870650613919828</v>
      </c>
      <c r="G84" s="5">
        <f t="shared" si="7"/>
        <v>1.9811691519777523</v>
      </c>
      <c r="H84" s="5">
        <f t="shared" si="7"/>
        <v>2.1112294580334794</v>
      </c>
      <c r="I84" s="5">
        <f t="shared" si="7"/>
        <v>2.2521016295832803</v>
      </c>
      <c r="J84" s="5">
        <f t="shared" si="7"/>
        <v>2.4039000482695472</v>
      </c>
      <c r="K84" s="5">
        <f t="shared" si="7"/>
        <v>2.6530879706026589</v>
      </c>
      <c r="L84" s="5">
        <f t="shared" si="7"/>
        <v>2.8735692058213593</v>
      </c>
      <c r="M84" s="5">
        <f t="shared" si="7"/>
        <v>3.0868341524633927</v>
      </c>
      <c r="N84" s="5">
        <f t="shared" si="7"/>
        <v>3.4117435236164519</v>
      </c>
      <c r="O84" s="5">
        <f t="shared" si="7"/>
        <v>3.576795118561193</v>
      </c>
      <c r="P84" s="5">
        <f t="shared" si="7"/>
        <v>3.9951687469105392</v>
      </c>
      <c r="Q84" s="5">
        <f t="shared" si="7"/>
        <v>4.3341877075020028</v>
      </c>
      <c r="R84" s="5">
        <f t="shared" si="7"/>
        <v>4.7937714784223537</v>
      </c>
      <c r="S84" s="5">
        <f t="shared" si="7"/>
        <v>5.5008383079996293</v>
      </c>
      <c r="T84" s="5">
        <f t="shared" si="7"/>
        <v>6.2443728313355438</v>
      </c>
      <c r="U84" s="5">
        <f t="shared" si="7"/>
        <v>7.3844219559377358</v>
      </c>
      <c r="V84" s="5">
        <f t="shared" si="7"/>
        <v>8.7802383401703175</v>
      </c>
      <c r="W84" s="5">
        <f t="shared" si="7"/>
        <v>9.9936618475591636</v>
      </c>
      <c r="X84" s="5">
        <f t="shared" si="7"/>
        <v>12.637329437857046</v>
      </c>
      <c r="Y84" s="5">
        <f t="shared" si="7"/>
        <v>15.526898156852486</v>
      </c>
      <c r="Z84" s="5">
        <f t="shared" si="7"/>
        <v>18.972895052008827</v>
      </c>
      <c r="AA84" s="5">
        <f t="shared" si="7"/>
        <v>24.523618037297194</v>
      </c>
      <c r="AB84" s="5">
        <f t="shared" si="7"/>
        <v>33.724614632290326</v>
      </c>
      <c r="AC84" s="5">
        <f t="shared" si="7"/>
        <v>48.402695084267307</v>
      </c>
      <c r="AD84" s="5"/>
      <c r="AE84" s="5"/>
    </row>
    <row r="85" spans="3:31" x14ac:dyDescent="0.25">
      <c r="C85" s="5">
        <v>31</v>
      </c>
      <c r="D85" s="5">
        <f t="shared" si="5"/>
        <v>1.8681784799047385</v>
      </c>
      <c r="E85" s="5">
        <f t="shared" si="7"/>
        <v>1.9143511296586186</v>
      </c>
      <c r="F85" s="5">
        <f t="shared" si="7"/>
        <v>2.0139605472015591</v>
      </c>
      <c r="G85" s="5">
        <f t="shared" si="7"/>
        <v>2.1144996333873571</v>
      </c>
      <c r="H85" s="5">
        <f t="shared" si="7"/>
        <v>2.2535278948418904</v>
      </c>
      <c r="I85" s="5">
        <f t="shared" si="7"/>
        <v>2.4040728142907084</v>
      </c>
      <c r="J85" s="5">
        <f t="shared" si="7"/>
        <v>2.5662914894506454</v>
      </c>
      <c r="K85" s="5">
        <f t="shared" si="7"/>
        <v>2.8306186614293893</v>
      </c>
      <c r="L85" s="5">
        <f t="shared" si="7"/>
        <v>3.0647058498465785</v>
      </c>
      <c r="M85" s="5">
        <f t="shared" si="7"/>
        <v>3.291583160514437</v>
      </c>
      <c r="N85" s="5">
        <f t="shared" si="7"/>
        <v>3.6375230090524142</v>
      </c>
      <c r="O85" s="5">
        <f t="shared" si="7"/>
        <v>3.8168117525501692</v>
      </c>
      <c r="P85" s="5">
        <f t="shared" si="7"/>
        <v>4.2589943548002633</v>
      </c>
      <c r="Q85" s="5">
        <f t="shared" si="7"/>
        <v>4.6228101738063341</v>
      </c>
      <c r="R85" s="5">
        <f t="shared" si="7"/>
        <v>5.1138416612336144</v>
      </c>
      <c r="S85" s="5">
        <f t="shared" si="7"/>
        <v>5.8652781787497927</v>
      </c>
      <c r="T85" s="5">
        <f t="shared" si="7"/>
        <v>6.6595309413225747</v>
      </c>
      <c r="U85" s="5">
        <f t="shared" si="7"/>
        <v>7.8708849302802415</v>
      </c>
      <c r="V85" s="5">
        <f t="shared" si="7"/>
        <v>9.3556998739563184</v>
      </c>
      <c r="W85" s="5">
        <f t="shared" si="7"/>
        <v>10.657720423264122</v>
      </c>
      <c r="X85" s="5">
        <f t="shared" si="7"/>
        <v>13.45700268775083</v>
      </c>
      <c r="Y85" s="5">
        <f t="shared" si="7"/>
        <v>16.525616219864233</v>
      </c>
      <c r="Z85" s="5">
        <f t="shared" si="7"/>
        <v>20.209537956621471</v>
      </c>
      <c r="AA85" s="5">
        <f t="shared" si="7"/>
        <v>26.126494320067856</v>
      </c>
      <c r="AB85" s="5">
        <f t="shared" si="7"/>
        <v>35.907875311109137</v>
      </c>
      <c r="AC85" s="5">
        <f t="shared" si="7"/>
        <v>51.450966757277669</v>
      </c>
      <c r="AD85" s="5"/>
      <c r="AE85" s="5"/>
    </row>
    <row r="86" spans="3:31" x14ac:dyDescent="0.25">
      <c r="C86" s="5">
        <v>32</v>
      </c>
      <c r="D86" s="5">
        <f t="shared" si="5"/>
        <v>1.9901995659903757</v>
      </c>
      <c r="E86" s="5">
        <f t="shared" si="7"/>
        <v>2.0388782657822144</v>
      </c>
      <c r="F86" s="5">
        <f t="shared" si="7"/>
        <v>2.1449521961759306</v>
      </c>
      <c r="G86" s="5">
        <f t="shared" si="7"/>
        <v>2.2521408490472092</v>
      </c>
      <c r="H86" s="5">
        <f t="shared" si="7"/>
        <v>2.4004408024017545</v>
      </c>
      <c r="I86" s="5">
        <f t="shared" si="7"/>
        <v>2.5609835591518251</v>
      </c>
      <c r="J86" s="5">
        <f t="shared" ref="E86:AC96" si="8">($C86/J$51)^J$52</f>
        <v>2.7339725570555862</v>
      </c>
      <c r="K86" s="5">
        <f t="shared" si="8"/>
        <v>3.0138242377833357</v>
      </c>
      <c r="L86" s="5">
        <f t="shared" si="8"/>
        <v>3.2618796736641675</v>
      </c>
      <c r="M86" s="5">
        <f t="shared" si="8"/>
        <v>3.5027631351008424</v>
      </c>
      <c r="N86" s="5">
        <f t="shared" si="8"/>
        <v>3.8703612188415573</v>
      </c>
      <c r="O86" s="5">
        <f t="shared" si="8"/>
        <v>4.0645438616436094</v>
      </c>
      <c r="P86" s="5">
        <f t="shared" si="8"/>
        <v>4.5310327564551738</v>
      </c>
      <c r="Q86" s="5">
        <f t="shared" si="8"/>
        <v>4.9205700244551567</v>
      </c>
      <c r="R86" s="5">
        <f t="shared" si="8"/>
        <v>5.4440983840348762</v>
      </c>
      <c r="S86" s="5">
        <f t="shared" si="8"/>
        <v>6.2411376740662474</v>
      </c>
      <c r="T86" s="5">
        <f t="shared" si="8"/>
        <v>7.087790147404843</v>
      </c>
      <c r="U86" s="5">
        <f t="shared" si="8"/>
        <v>8.3724176032978299</v>
      </c>
      <c r="V86" s="5">
        <f t="shared" si="8"/>
        <v>9.9488039092312235</v>
      </c>
      <c r="W86" s="5">
        <f t="shared" si="8"/>
        <v>11.342711121562569</v>
      </c>
      <c r="X86" s="5">
        <f t="shared" si="8"/>
        <v>14.301275658122913</v>
      </c>
      <c r="Y86" s="5">
        <f t="shared" si="8"/>
        <v>17.553794723902087</v>
      </c>
      <c r="Z86" s="5">
        <f t="shared" si="8"/>
        <v>21.483668946773186</v>
      </c>
      <c r="AA86" s="5">
        <f t="shared" si="8"/>
        <v>27.778237004016802</v>
      </c>
      <c r="AB86" s="5">
        <f t="shared" si="8"/>
        <v>38.156402857371759</v>
      </c>
      <c r="AC86" s="5">
        <f t="shared" si="8"/>
        <v>54.585257025385239</v>
      </c>
      <c r="AD86" s="5"/>
      <c r="AE86" s="5"/>
    </row>
    <row r="87" spans="3:31" x14ac:dyDescent="0.25">
      <c r="C87" s="5">
        <v>33</v>
      </c>
      <c r="D87" s="5">
        <f t="shared" si="5"/>
        <v>2.1160662905805103</v>
      </c>
      <c r="E87" s="5">
        <f t="shared" si="8"/>
        <v>2.1672984194370546</v>
      </c>
      <c r="F87" s="5">
        <f t="shared" si="8"/>
        <v>2.2800380286347095</v>
      </c>
      <c r="G87" s="5">
        <f t="shared" si="8"/>
        <v>2.3940909266823782</v>
      </c>
      <c r="H87" s="5">
        <f t="shared" si="8"/>
        <v>2.5519666027965409</v>
      </c>
      <c r="I87" s="5">
        <f t="shared" si="8"/>
        <v>2.7228325288877553</v>
      </c>
      <c r="J87" s="5">
        <f t="shared" si="8"/>
        <v>2.9069421742946231</v>
      </c>
      <c r="K87" s="5">
        <f t="shared" si="8"/>
        <v>3.2027002577171104</v>
      </c>
      <c r="L87" s="5">
        <f t="shared" si="8"/>
        <v>3.4650837651978912</v>
      </c>
      <c r="M87" s="5">
        <f t="shared" si="8"/>
        <v>3.7203656304846358</v>
      </c>
      <c r="N87" s="5">
        <f t="shared" si="8"/>
        <v>4.1102479057326198</v>
      </c>
      <c r="O87" s="5">
        <f t="shared" si="8"/>
        <v>4.3199867298088668</v>
      </c>
      <c r="P87" s="5">
        <f t="shared" si="8"/>
        <v>4.8112709789702048</v>
      </c>
      <c r="Q87" s="5">
        <f t="shared" si="8"/>
        <v>5.2274574330557488</v>
      </c>
      <c r="R87" s="5">
        <f t="shared" si="8"/>
        <v>5.7845323170421317</v>
      </c>
      <c r="S87" s="5">
        <f t="shared" si="8"/>
        <v>6.6284009879691377</v>
      </c>
      <c r="T87" s="5">
        <f t="shared" si="8"/>
        <v>7.5291350903807279</v>
      </c>
      <c r="U87" s="5">
        <f t="shared" si="8"/>
        <v>8.8889939943797813</v>
      </c>
      <c r="V87" s="5">
        <f t="shared" si="8"/>
        <v>10.559514646989754</v>
      </c>
      <c r="W87" s="5">
        <f t="shared" si="8"/>
        <v>12.048608696525607</v>
      </c>
      <c r="X87" s="5">
        <f t="shared" si="8"/>
        <v>15.170083276551667</v>
      </c>
      <c r="Y87" s="5">
        <f t="shared" si="8"/>
        <v>18.611341322901499</v>
      </c>
      <c r="Z87" s="5">
        <f t="shared" si="8"/>
        <v>22.795199676249364</v>
      </c>
      <c r="AA87" s="5">
        <f t="shared" si="8"/>
        <v>29.478738953511158</v>
      </c>
      <c r="AB87" s="5">
        <f t="shared" si="8"/>
        <v>40.470017320199943</v>
      </c>
      <c r="AC87" s="5">
        <f t="shared" si="8"/>
        <v>57.805191350909347</v>
      </c>
      <c r="AD87" s="5"/>
      <c r="AE87" s="5"/>
    </row>
    <row r="88" spans="3:31" x14ac:dyDescent="0.25">
      <c r="C88" s="5">
        <v>34</v>
      </c>
      <c r="D88" s="5">
        <f t="shared" si="5"/>
        <v>2.2457778099246672</v>
      </c>
      <c r="E88" s="5">
        <f t="shared" si="8"/>
        <v>2.2996097934204967</v>
      </c>
      <c r="F88" s="5">
        <f t="shared" si="8"/>
        <v>2.4192161267534322</v>
      </c>
      <c r="G88" s="5">
        <f t="shared" si="8"/>
        <v>2.540348052430399</v>
      </c>
      <c r="H88" s="5">
        <f t="shared" si="8"/>
        <v>2.7081037671994497</v>
      </c>
      <c r="I88" s="5">
        <f t="shared" si="8"/>
        <v>2.8896184296694796</v>
      </c>
      <c r="J88" s="5">
        <f t="shared" si="8"/>
        <v>3.0851992977352003</v>
      </c>
      <c r="K88" s="5">
        <f t="shared" si="8"/>
        <v>3.3972424193435105</v>
      </c>
      <c r="L88" s="5">
        <f t="shared" si="8"/>
        <v>3.6743114327077966</v>
      </c>
      <c r="M88" s="5">
        <f t="shared" si="8"/>
        <v>3.9443824715101918</v>
      </c>
      <c r="N88" s="5">
        <f t="shared" si="8"/>
        <v>4.3571731521272064</v>
      </c>
      <c r="O88" s="5">
        <f t="shared" si="8"/>
        <v>4.5831357889436601</v>
      </c>
      <c r="P88" s="5">
        <f t="shared" si="8"/>
        <v>5.0996964683608708</v>
      </c>
      <c r="Q88" s="5">
        <f t="shared" si="8"/>
        <v>5.5434628857992871</v>
      </c>
      <c r="R88" s="5">
        <f t="shared" si="8"/>
        <v>6.1351344258371272</v>
      </c>
      <c r="S88" s="5">
        <f t="shared" si="8"/>
        <v>7.0270528219349861</v>
      </c>
      <c r="T88" s="5">
        <f t="shared" si="8"/>
        <v>7.9835509010563106</v>
      </c>
      <c r="U88" s="5">
        <f t="shared" si="8"/>
        <v>9.4205889654625565</v>
      </c>
      <c r="V88" s="5">
        <f t="shared" si="8"/>
        <v>11.187797459609879</v>
      </c>
      <c r="W88" s="5">
        <f t="shared" si="8"/>
        <v>12.77538870846309</v>
      </c>
      <c r="X88" s="5">
        <f t="shared" si="8"/>
        <v>16.063362638131512</v>
      </c>
      <c r="Y88" s="5">
        <f t="shared" si="8"/>
        <v>19.698166789918517</v>
      </c>
      <c r="Z88" s="5">
        <f t="shared" si="8"/>
        <v>24.144044717244171</v>
      </c>
      <c r="AA88" s="5">
        <f t="shared" si="8"/>
        <v>31.227896555215196</v>
      </c>
      <c r="AB88" s="5">
        <f t="shared" si="8"/>
        <v>42.848544761975461</v>
      </c>
      <c r="AC88" s="5">
        <f t="shared" si="8"/>
        <v>61.110408282789727</v>
      </c>
      <c r="AD88" s="5"/>
      <c r="AE88" s="5"/>
    </row>
    <row r="89" spans="3:31" x14ac:dyDescent="0.25">
      <c r="C89" s="5">
        <v>35</v>
      </c>
      <c r="D89" s="5">
        <f t="shared" si="5"/>
        <v>2.3793333056473229</v>
      </c>
      <c r="E89" s="5">
        <f t="shared" si="8"/>
        <v>2.4358106449951533</v>
      </c>
      <c r="F89" s="5">
        <f t="shared" si="8"/>
        <v>2.5624846308408338</v>
      </c>
      <c r="G89" s="5">
        <f t="shared" si="8"/>
        <v>2.6909104673284006</v>
      </c>
      <c r="H89" s="5">
        <f t="shared" si="8"/>
        <v>2.8688508129253325</v>
      </c>
      <c r="I89" s="5">
        <f t="shared" si="8"/>
        <v>3.0613400066312813</v>
      </c>
      <c r="J89" s="5">
        <f t="shared" si="8"/>
        <v>3.2687429153029051</v>
      </c>
      <c r="K89" s="5">
        <f t="shared" si="8"/>
        <v>3.5974465523678942</v>
      </c>
      <c r="L89" s="5">
        <f t="shared" si="8"/>
        <v>3.8895561913964962</v>
      </c>
      <c r="M89" s="5">
        <f t="shared" si="8"/>
        <v>4.1748057371146148</v>
      </c>
      <c r="N89" s="5">
        <f t="shared" si="8"/>
        <v>4.6111273499486742</v>
      </c>
      <c r="O89" s="5">
        <f t="shared" si="8"/>
        <v>4.853986609955788</v>
      </c>
      <c r="P89" s="5">
        <f t="shared" si="8"/>
        <v>5.3962970639318986</v>
      </c>
      <c r="Q89" s="5">
        <f t="shared" si="8"/>
        <v>5.8685771624794434</v>
      </c>
      <c r="R89" s="5">
        <f t="shared" si="8"/>
        <v>6.4958959534745402</v>
      </c>
      <c r="S89" s="5">
        <f t="shared" si="8"/>
        <v>7.4370783539388663</v>
      </c>
      <c r="T89" s="5">
        <f t="shared" si="8"/>
        <v>8.4510231704467049</v>
      </c>
      <c r="U89" s="5">
        <f t="shared" si="8"/>
        <v>9.9671781693680561</v>
      </c>
      <c r="V89" s="5">
        <f t="shared" si="8"/>
        <v>11.833618818701934</v>
      </c>
      <c r="W89" s="5">
        <f t="shared" si="8"/>
        <v>13.523027474869274</v>
      </c>
      <c r="X89" s="5">
        <f t="shared" si="8"/>
        <v>16.98105287074684</v>
      </c>
      <c r="Y89" s="5">
        <f t="shared" si="8"/>
        <v>20.814184821861851</v>
      </c>
      <c r="Z89" s="5">
        <f t="shared" si="8"/>
        <v>25.530121379729955</v>
      </c>
      <c r="AA89" s="5">
        <f t="shared" si="8"/>
        <v>33.025609500611225</v>
      </c>
      <c r="AB89" s="5">
        <f t="shared" si="8"/>
        <v>45.291816883960401</v>
      </c>
      <c r="AC89" s="5">
        <f t="shared" si="8"/>
        <v>64.50055862275056</v>
      </c>
      <c r="AD89" s="5"/>
      <c r="AE89" s="5"/>
    </row>
    <row r="90" spans="3:31" x14ac:dyDescent="0.25">
      <c r="C90" s="5">
        <v>36</v>
      </c>
      <c r="D90" s="5">
        <f t="shared" si="5"/>
        <v>2.5167319832708444</v>
      </c>
      <c r="E90" s="5">
        <f t="shared" si="8"/>
        <v>2.5758992827064295</v>
      </c>
      <c r="F90" s="5">
        <f t="shared" si="8"/>
        <v>2.7098417359416969</v>
      </c>
      <c r="G90" s="5">
        <f t="shared" si="8"/>
        <v>2.8457764641073027</v>
      </c>
      <c r="H90" s="5">
        <f t="shared" si="8"/>
        <v>3.0342063007400868</v>
      </c>
      <c r="I90" s="5">
        <f t="shared" si="8"/>
        <v>3.2379960416011957</v>
      </c>
      <c r="J90" s="5">
        <f t="shared" si="8"/>
        <v>3.4575720444567617</v>
      </c>
      <c r="K90" s="5">
        <f t="shared" si="8"/>
        <v>3.8033086103633056</v>
      </c>
      <c r="L90" s="5">
        <f t="shared" si="8"/>
        <v>4.1108117511945634</v>
      </c>
      <c r="M90" s="5">
        <f t="shared" si="8"/>
        <v>4.4116277452921597</v>
      </c>
      <c r="N90" s="5">
        <f t="shared" si="8"/>
        <v>4.8721011822886497</v>
      </c>
      <c r="O90" s="5">
        <f t="shared" si="8"/>
        <v>5.1325348946239817</v>
      </c>
      <c r="P90" s="5">
        <f t="shared" si="8"/>
        <v>5.7010609749120187</v>
      </c>
      <c r="Q90" s="5">
        <f t="shared" si="8"/>
        <v>6.2027913191808475</v>
      </c>
      <c r="R90" s="5">
        <f t="shared" si="8"/>
        <v>6.8668084041607127</v>
      </c>
      <c r="S90" s="5">
        <f t="shared" si="8"/>
        <v>7.8584632102283711</v>
      </c>
      <c r="T90" s="5">
        <f t="shared" si="8"/>
        <v>8.9315379226013913</v>
      </c>
      <c r="U90" s="5">
        <f t="shared" si="8"/>
        <v>10.528738002716038</v>
      </c>
      <c r="V90" s="5">
        <f t="shared" si="8"/>
        <v>12.4969462293652</v>
      </c>
      <c r="W90" s="5">
        <f t="shared" si="8"/>
        <v>14.291502025689599</v>
      </c>
      <c r="X90" s="5">
        <f t="shared" si="8"/>
        <v>17.923095012382984</v>
      </c>
      <c r="Y90" s="5">
        <f t="shared" si="8"/>
        <v>21.959311861754571</v>
      </c>
      <c r="Z90" s="5">
        <f t="shared" si="8"/>
        <v>26.953349546919515</v>
      </c>
      <c r="AA90" s="5">
        <f t="shared" si="8"/>
        <v>34.871780587864478</v>
      </c>
      <c r="AB90" s="5">
        <f t="shared" si="8"/>
        <v>47.799670685402553</v>
      </c>
      <c r="AC90" s="5">
        <f t="shared" si="8"/>
        <v>67.975304667208079</v>
      </c>
      <c r="AD90" s="5"/>
      <c r="AE90" s="5"/>
    </row>
    <row r="91" spans="3:31" x14ac:dyDescent="0.25">
      <c r="C91" s="5">
        <v>37</v>
      </c>
      <c r="D91" s="5">
        <f t="shared" si="5"/>
        <v>2.65797307086364</v>
      </c>
      <c r="E91" s="5">
        <f t="shared" si="8"/>
        <v>2.7198740634705034</v>
      </c>
      <c r="F91" s="5">
        <f t="shared" si="8"/>
        <v>2.8612856887284224</v>
      </c>
      <c r="G91" s="5">
        <f t="shared" si="8"/>
        <v>3.0049443842583363</v>
      </c>
      <c r="H91" s="5">
        <f t="shared" si="8"/>
        <v>3.2041688323983877</v>
      </c>
      <c r="I91" s="5">
        <f t="shared" si="8"/>
        <v>3.4195853510239287</v>
      </c>
      <c r="J91" s="5">
        <f t="shared" si="8"/>
        <v>3.6516857305191737</v>
      </c>
      <c r="K91" s="5">
        <f t="shared" si="8"/>
        <v>4.0148246637040925</v>
      </c>
      <c r="L91" s="5">
        <f t="shared" si="8"/>
        <v>4.3380720055908686</v>
      </c>
      <c r="M91" s="5">
        <f t="shared" si="8"/>
        <v>4.6548410393471356</v>
      </c>
      <c r="N91" s="5">
        <f t="shared" si="8"/>
        <v>5.1400856066284515</v>
      </c>
      <c r="O91" s="5">
        <f t="shared" si="8"/>
        <v>5.4187764681513526</v>
      </c>
      <c r="P91" s="5">
        <f t="shared" si="8"/>
        <v>6.0139767590962974</v>
      </c>
      <c r="Q91" s="5">
        <f t="shared" si="8"/>
        <v>6.546096672447522</v>
      </c>
      <c r="R91" s="5">
        <f t="shared" si="8"/>
        <v>7.2478635283255333</v>
      </c>
      <c r="S91" s="5">
        <f t="shared" si="8"/>
        <v>8.291193439518084</v>
      </c>
      <c r="T91" s="5">
        <f t="shared" si="8"/>
        <v>9.4250815897549991</v>
      </c>
      <c r="U91" s="5">
        <f t="shared" si="8"/>
        <v>11.10524556288798</v>
      </c>
      <c r="V91" s="5">
        <f t="shared" si="8"/>
        <v>13.177748170118285</v>
      </c>
      <c r="W91" s="5">
        <f t="shared" si="8"/>
        <v>15.080790062416625</v>
      </c>
      <c r="X91" s="5">
        <f t="shared" si="8"/>
        <v>18.889431899089669</v>
      </c>
      <c r="Y91" s="5">
        <f t="shared" si="8"/>
        <v>23.133466936501947</v>
      </c>
      <c r="Z91" s="5">
        <f t="shared" si="8"/>
        <v>28.41365152497411</v>
      </c>
      <c r="AA91" s="5">
        <f t="shared" si="8"/>
        <v>36.766315540815448</v>
      </c>
      <c r="AB91" s="5">
        <f t="shared" si="8"/>
        <v>50.371948152272097</v>
      </c>
      <c r="AC91" s="5">
        <f t="shared" si="8"/>
        <v>71.534319516102471</v>
      </c>
      <c r="AD91" s="5"/>
      <c r="AE91" s="5"/>
    </row>
    <row r="92" spans="3:31" x14ac:dyDescent="0.25">
      <c r="C92" s="5">
        <v>38</v>
      </c>
      <c r="D92" s="5">
        <f t="shared" si="5"/>
        <v>2.8030558177997515</v>
      </c>
      <c r="E92" s="5">
        <f t="shared" si="8"/>
        <v>2.8677333899029929</v>
      </c>
      <c r="F92" s="5">
        <f t="shared" si="8"/>
        <v>3.016814784649521</v>
      </c>
      <c r="G92" s="5">
        <f t="shared" si="8"/>
        <v>3.1684126153419139</v>
      </c>
      <c r="H92" s="5">
        <f t="shared" si="8"/>
        <v>3.3787370483846577</v>
      </c>
      <c r="I92" s="5">
        <f t="shared" si="8"/>
        <v>3.6061067840551022</v>
      </c>
      <c r="J92" s="5">
        <f t="shared" si="8"/>
        <v>3.8510830451435072</v>
      </c>
      <c r="K92" s="5">
        <f t="shared" si="8"/>
        <v>4.2319908930853636</v>
      </c>
      <c r="L92" s="5">
        <f t="shared" si="8"/>
        <v>4.571331021392302</v>
      </c>
      <c r="M92" s="5">
        <f t="shared" si="8"/>
        <v>4.904438375292524</v>
      </c>
      <c r="N92" s="5">
        <f t="shared" si="8"/>
        <v>5.4150718394608477</v>
      </c>
      <c r="O92" s="5">
        <f t="shared" si="8"/>
        <v>5.7127072723351553</v>
      </c>
      <c r="P92" s="5">
        <f t="shared" si="8"/>
        <v>6.3350333032732005</v>
      </c>
      <c r="Q92" s="5">
        <f t="shared" si="8"/>
        <v>6.8984847847676756</v>
      </c>
      <c r="R92" s="5">
        <f t="shared" si="8"/>
        <v>7.6390533089335531</v>
      </c>
      <c r="S92" s="5">
        <f t="shared" si="8"/>
        <v>8.7352554893362573</v>
      </c>
      <c r="T92" s="5">
        <f t="shared" si="8"/>
        <v>9.9316409895462137</v>
      </c>
      <c r="U92" s="5">
        <f t="shared" si="8"/>
        <v>11.696678608592508</v>
      </c>
      <c r="V92" s="5">
        <f t="shared" si="8"/>
        <v>13.875994037871521</v>
      </c>
      <c r="W92" s="5">
        <f t="shared" si="8"/>
        <v>15.890869920591577</v>
      </c>
      <c r="X92" s="5">
        <f t="shared" si="8"/>
        <v>19.880008062405736</v>
      </c>
      <c r="Y92" s="5">
        <f t="shared" si="8"/>
        <v>24.336571508425113</v>
      </c>
      <c r="Z92" s="5">
        <f t="shared" si="8"/>
        <v>29.910951905367256</v>
      </c>
      <c r="AA92" s="5">
        <f t="shared" si="8"/>
        <v>38.709122843189569</v>
      </c>
      <c r="AB92" s="5">
        <f t="shared" si="8"/>
        <v>53.008495972311721</v>
      </c>
      <c r="AC92" s="5">
        <f t="shared" si="8"/>
        <v>75.177286441074102</v>
      </c>
      <c r="AD92" s="5"/>
      <c r="AE92" s="5"/>
    </row>
    <row r="93" spans="3:31" x14ac:dyDescent="0.25">
      <c r="C93" s="5">
        <v>39</v>
      </c>
      <c r="D93" s="5">
        <f t="shared" si="5"/>
        <v>2.9519794936179893</v>
      </c>
      <c r="E93" s="5">
        <f t="shared" si="8"/>
        <v>3.0194757078625134</v>
      </c>
      <c r="F93" s="5">
        <f t="shared" si="8"/>
        <v>3.1764273653075232</v>
      </c>
      <c r="G93" s="5">
        <f t="shared" si="8"/>
        <v>3.3361795885128904</v>
      </c>
      <c r="H93" s="5">
        <f t="shared" si="8"/>
        <v>3.5579096258355172</v>
      </c>
      <c r="I93" s="5">
        <f t="shared" si="8"/>
        <v>3.7975592208084739</v>
      </c>
      <c r="J93" s="5">
        <f t="shared" si="8"/>
        <v>4.0557630849046244</v>
      </c>
      <c r="K93" s="5">
        <f t="shared" si="8"/>
        <v>4.4548035835653597</v>
      </c>
      <c r="L93" s="5">
        <f t="shared" si="8"/>
        <v>4.8105830293127694</v>
      </c>
      <c r="M93" s="5">
        <f t="shared" si="8"/>
        <v>5.1604127102708048</v>
      </c>
      <c r="N93" s="5">
        <f t="shared" si="8"/>
        <v>5.6970513421609921</v>
      </c>
      <c r="O93" s="5">
        <f t="shared" si="8"/>
        <v>6.0143233592867347</v>
      </c>
      <c r="P93" s="5">
        <f t="shared" si="8"/>
        <v>6.6642198052435955</v>
      </c>
      <c r="Q93" s="5">
        <f t="shared" si="8"/>
        <v>7.2599474512331534</v>
      </c>
      <c r="R93" s="5">
        <f t="shared" si="8"/>
        <v>8.0403699489011284</v>
      </c>
      <c r="S93" s="5">
        <f t="shared" si="8"/>
        <v>9.1906361842916127</v>
      </c>
      <c r="T93" s="5">
        <f t="shared" si="8"/>
        <v>10.451203304082044</v>
      </c>
      <c r="U93" s="5">
        <f t="shared" si="8"/>
        <v>12.303015523642628</v>
      </c>
      <c r="V93" s="5">
        <f t="shared" si="8"/>
        <v>14.591654097394908</v>
      </c>
      <c r="W93" s="5">
        <f t="shared" si="8"/>
        <v>16.721720535344314</v>
      </c>
      <c r="X93" s="5">
        <f t="shared" si="8"/>
        <v>20.894769635214708</v>
      </c>
      <c r="Y93" s="5">
        <f t="shared" si="8"/>
        <v>25.568549339056194</v>
      </c>
      <c r="Z93" s="5">
        <f t="shared" si="8"/>
        <v>31.445177438529178</v>
      </c>
      <c r="AA93" s="5">
        <f t="shared" si="8"/>
        <v>40.700113586373291</v>
      </c>
      <c r="AB93" s="5">
        <f t="shared" si="8"/>
        <v>55.709165273534282</v>
      </c>
      <c r="AC93" s="5">
        <f t="shared" si="8"/>
        <v>78.903898306442869</v>
      </c>
      <c r="AD93" s="5"/>
      <c r="AE93" s="5"/>
    </row>
    <row r="94" spans="3:31" x14ac:dyDescent="0.25">
      <c r="C94" s="5">
        <v>40</v>
      </c>
      <c r="D94" s="5">
        <f t="shared" si="5"/>
        <v>3.1047433869702306</v>
      </c>
      <c r="E94" s="5">
        <f t="shared" si="8"/>
        <v>3.1750995041867003</v>
      </c>
      <c r="F94" s="5">
        <f t="shared" si="8"/>
        <v>3.34012181604233</v>
      </c>
      <c r="G94" s="5">
        <f t="shared" si="8"/>
        <v>3.5082437762396501</v>
      </c>
      <c r="H94" s="5">
        <f t="shared" si="8"/>
        <v>3.7416852766247901</v>
      </c>
      <c r="I94" s="5">
        <f t="shared" si="8"/>
        <v>3.9939415707402217</v>
      </c>
      <c r="J94" s="5">
        <f t="shared" si="8"/>
        <v>4.2657249699995434</v>
      </c>
      <c r="K94" s="5">
        <f t="shared" si="8"/>
        <v>4.6832591190760393</v>
      </c>
      <c r="L94" s="5">
        <f t="shared" si="8"/>
        <v>5.0558224153045082</v>
      </c>
      <c r="M94" s="5">
        <f t="shared" si="8"/>
        <v>5.4227571918896622</v>
      </c>
      <c r="N94" s="5">
        <f t="shared" si="8"/>
        <v>5.9860158079752122</v>
      </c>
      <c r="O94" s="5">
        <f t="shared" si="8"/>
        <v>6.3236208856441776</v>
      </c>
      <c r="P94" s="5">
        <f t="shared" si="8"/>
        <v>7.0015257572641776</v>
      </c>
      <c r="Q94" s="5">
        <f t="shared" si="8"/>
        <v>7.6304766872504253</v>
      </c>
      <c r="R94" s="5">
        <f t="shared" si="8"/>
        <v>8.4518058595038283</v>
      </c>
      <c r="S94" s="5">
        <f t="shared" si="8"/>
        <v>9.657322706058455</v>
      </c>
      <c r="T94" s="5">
        <f t="shared" si="8"/>
        <v>10.983756060653917</v>
      </c>
      <c r="U94" s="5">
        <f t="shared" si="8"/>
        <v>12.924235283606727</v>
      </c>
      <c r="V94" s="5">
        <f t="shared" si="8"/>
        <v>15.324699434807044</v>
      </c>
      <c r="W94" s="5">
        <f t="shared" si="8"/>
        <v>17.573321409653225</v>
      </c>
      <c r="X94" s="5">
        <f t="shared" si="8"/>
        <v>21.933664265137448</v>
      </c>
      <c r="Y94" s="5">
        <f t="shared" si="8"/>
        <v>26.8293263638902</v>
      </c>
      <c r="Z94" s="5">
        <f t="shared" si="8"/>
        <v>33.016256917578374</v>
      </c>
      <c r="AA94" s="5">
        <f t="shared" si="8"/>
        <v>42.739201329322555</v>
      </c>
      <c r="AB94" s="5">
        <f t="shared" si="8"/>
        <v>58.473811383677642</v>
      </c>
      <c r="AC94" s="5">
        <f t="shared" si="8"/>
        <v>82.713857037321944</v>
      </c>
      <c r="AD94" s="5"/>
      <c r="AE94" s="5"/>
    </row>
    <row r="95" spans="3:31" x14ac:dyDescent="0.25">
      <c r="C95" s="5">
        <v>41</v>
      </c>
      <c r="D95" s="5">
        <f t="shared" si="5"/>
        <v>3.2613468046498224</v>
      </c>
      <c r="E95" s="5">
        <f t="shared" si="8"/>
        <v>3.3346033046011194</v>
      </c>
      <c r="F95" s="5">
        <f t="shared" si="8"/>
        <v>3.5078965636991373</v>
      </c>
      <c r="G95" s="5">
        <f t="shared" si="8"/>
        <v>3.6846036901972967</v>
      </c>
      <c r="H95" s="5">
        <f t="shared" si="8"/>
        <v>3.930062745594554</v>
      </c>
      <c r="I95" s="5">
        <f t="shared" si="8"/>
        <v>4.1952527711563476</v>
      </c>
      <c r="J95" s="5">
        <f t="shared" si="8"/>
        <v>4.4809678430470461</v>
      </c>
      <c r="K95" s="5">
        <f t="shared" si="8"/>
        <v>4.9173539773541881</v>
      </c>
      <c r="L95" s="5">
        <f t="shared" si="8"/>
        <v>5.3070437125558394</v>
      </c>
      <c r="M95" s="5">
        <f t="shared" si="8"/>
        <v>5.6914651483789136</v>
      </c>
      <c r="N95" s="5">
        <f t="shared" si="8"/>
        <v>6.281957150013187</v>
      </c>
      <c r="O95" s="5">
        <f t="shared" si="8"/>
        <v>6.6405961072275428</v>
      </c>
      <c r="P95" s="5">
        <f t="shared" si="8"/>
        <v>7.346940930769323</v>
      </c>
      <c r="Q95" s="5">
        <f t="shared" si="8"/>
        <v>8.0100647171956911</v>
      </c>
      <c r="R95" s="5">
        <f t="shared" si="8"/>
        <v>8.8733536496730103</v>
      </c>
      <c r="S95" s="5">
        <f t="shared" si="8"/>
        <v>10.135302574904181</v>
      </c>
      <c r="T95" s="5">
        <f t="shared" si="8"/>
        <v>11.529287113936714</v>
      </c>
      <c r="U95" s="5">
        <f t="shared" si="8"/>
        <v>13.560317425038161</v>
      </c>
      <c r="V95" s="5">
        <f t="shared" si="8"/>
        <v>16.075101914671372</v>
      </c>
      <c r="W95" s="5">
        <f t="shared" si="8"/>
        <v>18.445652585046627</v>
      </c>
      <c r="X95" s="5">
        <f t="shared" si="8"/>
        <v>22.996641034682781</v>
      </c>
      <c r="Y95" s="5">
        <f t="shared" si="8"/>
        <v>28.118830576957091</v>
      </c>
      <c r="Z95" s="5">
        <f t="shared" si="8"/>
        <v>34.6241210710998</v>
      </c>
      <c r="AA95" s="5">
        <f t="shared" si="8"/>
        <v>44.826301969354049</v>
      </c>
      <c r="AB95" s="5">
        <f t="shared" si="8"/>
        <v>61.302293608451414</v>
      </c>
      <c r="AC95" s="5">
        <f t="shared" si="8"/>
        <v>86.606873129931671</v>
      </c>
      <c r="AD95" s="5"/>
      <c r="AE95" s="5"/>
    </row>
    <row r="96" spans="3:31" x14ac:dyDescent="0.25">
      <c r="C96" s="5">
        <v>42</v>
      </c>
      <c r="D96" s="5">
        <f t="shared" si="5"/>
        <v>3.4217890706921725</v>
      </c>
      <c r="E96" s="5">
        <f t="shared" si="8"/>
        <v>3.4979856717839208</v>
      </c>
      <c r="F96" s="5">
        <f t="shared" si="8"/>
        <v>3.6797500745626088</v>
      </c>
      <c r="G96" s="5">
        <f t="shared" si="8"/>
        <v>3.8652578793176873</v>
      </c>
      <c r="H96" s="5">
        <f t="shared" si="8"/>
        <v>4.1230408089177626</v>
      </c>
      <c r="I96" s="5">
        <f t="shared" si="8"/>
        <v>4.4014917858310225</v>
      </c>
      <c r="J96" s="5">
        <f t="shared" si="8"/>
        <v>4.7014908679764487</v>
      </c>
      <c r="K96" s="5">
        <f t="shared" si="8"/>
        <v>5.1570847252511722</v>
      </c>
      <c r="L96" s="5">
        <f t="shared" si="8"/>
        <v>5.5642415940889265</v>
      </c>
      <c r="M96" s="5">
        <f t="shared" si="8"/>
        <v>5.9665300794867173</v>
      </c>
      <c r="N96" s="5">
        <f t="shared" si="8"/>
        <v>6.584867490143167</v>
      </c>
      <c r="O96" s="5">
        <f t="shared" ref="E96:AC106" si="9">($C96/O$51)^O$52</f>
        <v>6.9652453740926878</v>
      </c>
      <c r="P96" s="5">
        <f t="shared" si="9"/>
        <v>7.7004553622433827</v>
      </c>
      <c r="Q96" s="5">
        <f t="shared" si="9"/>
        <v>8.3987039639200152</v>
      </c>
      <c r="R96" s="5">
        <f t="shared" si="9"/>
        <v>9.3050061160930699</v>
      </c>
      <c r="S96" s="5">
        <f t="shared" si="9"/>
        <v>10.624563632605186</v>
      </c>
      <c r="T96" s="5">
        <f t="shared" si="9"/>
        <v>12.087784629522837</v>
      </c>
      <c r="U96" s="5">
        <f t="shared" si="9"/>
        <v>14.211242017025386</v>
      </c>
      <c r="V96" s="5">
        <f t="shared" si="9"/>
        <v>16.842834140337651</v>
      </c>
      <c r="W96" s="5">
        <f t="shared" si="9"/>
        <v>19.338694614502383</v>
      </c>
      <c r="X96" s="5">
        <f t="shared" si="9"/>
        <v>24.083650387474961</v>
      </c>
      <c r="Y96" s="5">
        <f t="shared" si="9"/>
        <v>29.436991924220674</v>
      </c>
      <c r="Z96" s="5">
        <f t="shared" si="9"/>
        <v>36.268702464060013</v>
      </c>
      <c r="AA96" s="5">
        <f t="shared" si="9"/>
        <v>46.961333622725711</v>
      </c>
      <c r="AB96" s="5">
        <f t="shared" si="9"/>
        <v>64.194475026676884</v>
      </c>
      <c r="AC96" s="5">
        <f t="shared" si="9"/>
        <v>90.582665199808218</v>
      </c>
      <c r="AD96" s="5"/>
      <c r="AE96" s="5"/>
    </row>
    <row r="97" spans="3:31" x14ac:dyDescent="0.25">
      <c r="C97" s="5">
        <v>43</v>
      </c>
      <c r="D97" s="5">
        <f t="shared" si="5"/>
        <v>3.5860695255405455</v>
      </c>
      <c r="E97" s="5">
        <f t="shared" si="9"/>
        <v>3.6652452035711582</v>
      </c>
      <c r="F97" s="5">
        <f t="shared" si="9"/>
        <v>3.8556808524412078</v>
      </c>
      <c r="G97" s="5">
        <f t="shared" si="9"/>
        <v>4.0502049279811354</v>
      </c>
      <c r="H97" s="5">
        <f t="shared" si="9"/>
        <v>4.3206182725797104</v>
      </c>
      <c r="I97" s="5">
        <f t="shared" si="9"/>
        <v>4.6126576037251379</v>
      </c>
      <c r="J97" s="5">
        <f t="shared" si="9"/>
        <v>4.9272932289969198</v>
      </c>
      <c r="K97" s="5">
        <f t="shared" si="9"/>
        <v>5.4024480143846763</v>
      </c>
      <c r="L97" s="5">
        <f t="shared" si="9"/>
        <v>5.8274108658991448</v>
      </c>
      <c r="M97" s="5">
        <f t="shared" si="9"/>
        <v>6.247945648043018</v>
      </c>
      <c r="N97" s="5">
        <f t="shared" si="9"/>
        <v>6.8947391487022829</v>
      </c>
      <c r="O97" s="5">
        <f t="shared" si="9"/>
        <v>7.2975651259450602</v>
      </c>
      <c r="P97" s="5">
        <f t="shared" si="9"/>
        <v>8.0620593401312615</v>
      </c>
      <c r="Q97" s="5">
        <f t="shared" si="9"/>
        <v>8.7963870390218517</v>
      </c>
      <c r="R97" s="5">
        <f t="shared" si="9"/>
        <v>9.7467562340216798</v>
      </c>
      <c r="S97" s="5">
        <f t="shared" si="9"/>
        <v>11.125094026615761</v>
      </c>
      <c r="T97" s="5">
        <f t="shared" si="9"/>
        <v>12.659237068661444</v>
      </c>
      <c r="U97" s="5">
        <f t="shared" si="9"/>
        <v>14.876989634835759</v>
      </c>
      <c r="V97" s="5">
        <f t="shared" si="9"/>
        <v>17.627869417211041</v>
      </c>
      <c r="W97" s="5">
        <f t="shared" si="9"/>
        <v>20.252428537331625</v>
      </c>
      <c r="X97" s="5">
        <f t="shared" si="9"/>
        <v>25.194644059960055</v>
      </c>
      <c r="Y97" s="5">
        <f t="shared" si="9"/>
        <v>30.783742204932686</v>
      </c>
      <c r="Z97" s="5">
        <f t="shared" si="9"/>
        <v>37.949935406059907</v>
      </c>
      <c r="AA97" s="5">
        <f t="shared" si="9"/>
        <v>49.14421651404696</v>
      </c>
      <c r="AB97" s="5">
        <f t="shared" si="9"/>
        <v>67.150222300659891</v>
      </c>
      <c r="AC97" s="5">
        <f t="shared" si="9"/>
        <v>94.640959564131663</v>
      </c>
      <c r="AD97" s="5"/>
      <c r="AE97" s="5"/>
    </row>
    <row r="98" spans="3:31" x14ac:dyDescent="0.25">
      <c r="C98" s="5">
        <v>44</v>
      </c>
      <c r="D98" s="5">
        <f t="shared" si="5"/>
        <v>3.7541875252709058</v>
      </c>
      <c r="E98" s="5">
        <f t="shared" si="9"/>
        <v>3.8363805312894672</v>
      </c>
      <c r="F98" s="5">
        <f t="shared" si="9"/>
        <v>4.0356874368874882</v>
      </c>
      <c r="G98" s="5">
        <f t="shared" si="9"/>
        <v>4.2394434543363966</v>
      </c>
      <c r="H98" s="5">
        <f t="shared" si="9"/>
        <v>4.5227939709671219</v>
      </c>
      <c r="I98" s="5">
        <f t="shared" si="9"/>
        <v>4.828749237795618</v>
      </c>
      <c r="J98" s="5">
        <f t="shared" si="9"/>
        <v>5.1583741296397339</v>
      </c>
      <c r="K98" s="5">
        <f t="shared" si="9"/>
        <v>5.6534405770999534</v>
      </c>
      <c r="L98" s="5">
        <f t="shared" si="9"/>
        <v>6.0965464605846478</v>
      </c>
      <c r="M98" s="5">
        <f t="shared" si="9"/>
        <v>6.5357056721267863</v>
      </c>
      <c r="N98" s="5">
        <f t="shared" si="9"/>
        <v>7.2115646349442457</v>
      </c>
      <c r="O98" s="5">
        <f t="shared" si="9"/>
        <v>7.6375518878794484</v>
      </c>
      <c r="P98" s="5">
        <f t="shared" si="9"/>
        <v>8.4317433926882455</v>
      </c>
      <c r="Q98" s="5">
        <f t="shared" si="9"/>
        <v>9.2031067338140709</v>
      </c>
      <c r="R98" s="5">
        <f t="shared" si="9"/>
        <v>10.198597148764319</v>
      </c>
      <c r="S98" s="5">
        <f t="shared" si="9"/>
        <v>11.63688219537082</v>
      </c>
      <c r="T98" s="5">
        <f t="shared" si="9"/>
        <v>13.243633174088353</v>
      </c>
      <c r="U98" s="5">
        <f t="shared" si="9"/>
        <v>15.557541335453461</v>
      </c>
      <c r="V98" s="5">
        <f t="shared" si="9"/>
        <v>18.430181718668663</v>
      </c>
      <c r="W98" s="5">
        <f t="shared" si="9"/>
        <v>21.186835855858082</v>
      </c>
      <c r="X98" s="5">
        <f t="shared" si="9"/>
        <v>26.329575018065178</v>
      </c>
      <c r="Y98" s="5">
        <f t="shared" si="9"/>
        <v>32.15901498017562</v>
      </c>
      <c r="Z98" s="5">
        <f t="shared" si="9"/>
        <v>39.667755866222564</v>
      </c>
      <c r="AA98" s="5">
        <f t="shared" si="9"/>
        <v>51.374872873672963</v>
      </c>
      <c r="AB98" s="5">
        <f t="shared" si="9"/>
        <v>70.169405500329859</v>
      </c>
      <c r="AC98" s="5">
        <f t="shared" si="9"/>
        <v>98.781489854854243</v>
      </c>
      <c r="AD98" s="5"/>
      <c r="AE98" s="5"/>
    </row>
    <row r="99" spans="3:31" x14ac:dyDescent="0.25">
      <c r="C99" s="5">
        <v>45</v>
      </c>
      <c r="D99" s="5">
        <f t="shared" si="5"/>
        <v>3.9261424408703833</v>
      </c>
      <c r="E99" s="5">
        <f t="shared" si="9"/>
        <v>4.0113903182043558</v>
      </c>
      <c r="F99" s="5">
        <f t="shared" si="9"/>
        <v>4.2197684015418009</v>
      </c>
      <c r="G99" s="5">
        <f t="shared" si="9"/>
        <v>4.4329721087370801</v>
      </c>
      <c r="H99" s="5">
        <f t="shared" si="9"/>
        <v>4.7295667655549343</v>
      </c>
      <c r="I99" s="5">
        <f t="shared" si="9"/>
        <v>5.0497657238871083</v>
      </c>
      <c r="J99" s="5">
        <f t="shared" si="9"/>
        <v>5.3947327918667574</v>
      </c>
      <c r="K99" s="5">
        <f t="shared" si="9"/>
        <v>5.910059222712003</v>
      </c>
      <c r="L99" s="5">
        <f t="shared" si="9"/>
        <v>6.3716434314205959</v>
      </c>
      <c r="M99" s="5">
        <f t="shared" si="9"/>
        <v>6.8298041177809434</v>
      </c>
      <c r="N99" s="5">
        <f t="shared" si="9"/>
        <v>7.5353366381559193</v>
      </c>
      <c r="O99" s="5">
        <f t="shared" si="9"/>
        <v>7.9852022664154978</v>
      </c>
      <c r="P99" s="5">
        <f t="shared" si="9"/>
        <v>8.8094982766816869</v>
      </c>
      <c r="Q99" s="5">
        <f t="shared" si="9"/>
        <v>9.6188560109211227</v>
      </c>
      <c r="R99" s="5">
        <f t="shared" si="9"/>
        <v>10.660522167742631</v>
      </c>
      <c r="S99" s="5">
        <f t="shared" si="9"/>
        <v>12.159916854617023</v>
      </c>
      <c r="T99" s="5">
        <f t="shared" si="9"/>
        <v>13.840961956845289</v>
      </c>
      <c r="U99" s="5">
        <f t="shared" si="9"/>
        <v>16.252878634834737</v>
      </c>
      <c r="V99" s="5">
        <f t="shared" si="9"/>
        <v>19.249745654376433</v>
      </c>
      <c r="W99" s="5">
        <f t="shared" si="9"/>
        <v>22.141898513726328</v>
      </c>
      <c r="X99" s="5">
        <f t="shared" si="9"/>
        <v>27.488397398345484</v>
      </c>
      <c r="Y99" s="5">
        <f t="shared" si="9"/>
        <v>33.56274548791658</v>
      </c>
      <c r="Z99" s="5">
        <f t="shared" si="9"/>
        <v>41.422101394094071</v>
      </c>
      <c r="AA99" s="5">
        <f t="shared" si="9"/>
        <v>53.653226842336579</v>
      </c>
      <c r="AB99" s="5">
        <f t="shared" si="9"/>
        <v>73.251897939853635</v>
      </c>
      <c r="AC99" s="5">
        <f t="shared" si="9"/>
        <v>103.00399665970384</v>
      </c>
      <c r="AD99" s="5"/>
      <c r="AE99" s="5"/>
    </row>
    <row r="100" spans="3:31" x14ac:dyDescent="0.25">
      <c r="C100" s="5">
        <v>46</v>
      </c>
      <c r="D100" s="5">
        <f t="shared" si="5"/>
        <v>4.1019336575645067</v>
      </c>
      <c r="E100" s="5">
        <f t="shared" si="9"/>
        <v>4.1902732580736677</v>
      </c>
      <c r="F100" s="5">
        <f t="shared" si="9"/>
        <v>4.4079223525882565</v>
      </c>
      <c r="G100" s="5">
        <f t="shared" si="9"/>
        <v>4.6307895722840051</v>
      </c>
      <c r="H100" s="5">
        <f t="shared" si="9"/>
        <v>4.9409355436819729</v>
      </c>
      <c r="I100" s="5">
        <f t="shared" si="9"/>
        <v>5.2757061196986479</v>
      </c>
      <c r="J100" s="5">
        <f t="shared" si="9"/>
        <v>5.6363684552391913</v>
      </c>
      <c r="K100" s="5">
        <f t="shared" si="9"/>
        <v>6.1723008340032059</v>
      </c>
      <c r="L100" s="5">
        <f t="shared" si="9"/>
        <v>6.6526969468377395</v>
      </c>
      <c r="M100" s="5">
        <f t="shared" si="9"/>
        <v>7.1302350922252149</v>
      </c>
      <c r="N100" s="5">
        <f t="shared" si="9"/>
        <v>7.866048019381874</v>
      </c>
      <c r="O100" s="5">
        <f t="shared" si="9"/>
        <v>8.3405129458022866</v>
      </c>
      <c r="P100" s="5">
        <f t="shared" si="9"/>
        <v>9.1953149668669276</v>
      </c>
      <c r="Q100" s="5">
        <f t="shared" si="9"/>
        <v>10.043627996449114</v>
      </c>
      <c r="R100" s="5">
        <f t="shared" si="9"/>
        <v>11.132524753102681</v>
      </c>
      <c r="S100" s="5">
        <f t="shared" si="9"/>
        <v>12.694186984678803</v>
      </c>
      <c r="T100" s="5">
        <f t="shared" si="9"/>
        <v>14.451212683998843</v>
      </c>
      <c r="U100" s="5">
        <f t="shared" si="9"/>
        <v>16.96298348672428</v>
      </c>
      <c r="V100" s="5">
        <f t="shared" si="9"/>
        <v>20.086536440786993</v>
      </c>
      <c r="W100" s="5">
        <f t="shared" si="9"/>
        <v>23.11759887569097</v>
      </c>
      <c r="X100" s="5">
        <f t="shared" si="9"/>
        <v>28.671066453207587</v>
      </c>
      <c r="Y100" s="5">
        <f t="shared" si="9"/>
        <v>34.994870563973429</v>
      </c>
      <c r="Z100" s="5">
        <f t="shared" si="9"/>
        <v>43.212911046007449</v>
      </c>
      <c r="AA100" s="5">
        <f t="shared" si="9"/>
        <v>55.979204382356002</v>
      </c>
      <c r="AB100" s="5">
        <f t="shared" si="9"/>
        <v>76.397576025577422</v>
      </c>
      <c r="AC100" s="5">
        <f t="shared" si="9"/>
        <v>107.30822718847041</v>
      </c>
      <c r="AD100" s="5"/>
      <c r="AE100" s="5"/>
    </row>
    <row r="101" spans="3:31" x14ac:dyDescent="0.25">
      <c r="C101" s="5">
        <v>47</v>
      </c>
      <c r="D101" s="5">
        <f t="shared" si="5"/>
        <v>4.2815605741889282</v>
      </c>
      <c r="E101" s="5">
        <f t="shared" si="9"/>
        <v>4.3730280737969283</v>
      </c>
      <c r="F101" s="5">
        <f t="shared" si="9"/>
        <v>4.6001479273130546</v>
      </c>
      <c r="G101" s="5">
        <f t="shared" si="9"/>
        <v>4.8328945554641241</v>
      </c>
      <c r="H101" s="5">
        <f t="shared" si="9"/>
        <v>5.1568992174076573</v>
      </c>
      <c r="I101" s="5">
        <f t="shared" si="9"/>
        <v>5.5065695038186639</v>
      </c>
      <c r="J101" s="5">
        <f t="shared" si="9"/>
        <v>5.8832803761412533</v>
      </c>
      <c r="K101" s="5">
        <f t="shared" si="9"/>
        <v>6.4401623639538492</v>
      </c>
      <c r="L101" s="5">
        <f t="shared" si="9"/>
        <v>6.9397022852694645</v>
      </c>
      <c r="M101" s="5">
        <f t="shared" si="9"/>
        <v>7.4369928375226673</v>
      </c>
      <c r="N101" s="5">
        <f t="shared" si="9"/>
        <v>8.2036918037029416</v>
      </c>
      <c r="O101" s="5">
        <f t="shared" si="9"/>
        <v>8.7034806845682429</v>
      </c>
      <c r="P101" s="5">
        <f t="shared" si="9"/>
        <v>9.5891846461686594</v>
      </c>
      <c r="Q101" s="5">
        <f t="shared" si="9"/>
        <v>10.477415972678081</v>
      </c>
      <c r="R101" s="5">
        <f t="shared" si="9"/>
        <v>11.614598514815391</v>
      </c>
      <c r="S101" s="5">
        <f t="shared" si="9"/>
        <v>13.239681818576257</v>
      </c>
      <c r="T101" s="5">
        <f t="shared" si="9"/>
        <v>15.074374867179108</v>
      </c>
      <c r="U101" s="5">
        <f t="shared" si="9"/>
        <v>17.687838262893369</v>
      </c>
      <c r="V101" s="5">
        <f t="shared" si="9"/>
        <v>20.94052987362387</v>
      </c>
      <c r="W101" s="5">
        <f t="shared" si="9"/>
        <v>24.11391970875551</v>
      </c>
      <c r="X101" s="5">
        <f t="shared" si="9"/>
        <v>29.877538499843318</v>
      </c>
      <c r="Y101" s="5">
        <f t="shared" si="9"/>
        <v>36.455328568360159</v>
      </c>
      <c r="Z101" s="5">
        <f t="shared" si="9"/>
        <v>45.040125316420237</v>
      </c>
      <c r="AA101" s="5">
        <f t="shared" si="9"/>
        <v>58.352733194830051</v>
      </c>
      <c r="AB101" s="5">
        <f t="shared" si="9"/>
        <v>79.606319114281476</v>
      </c>
      <c r="AC101" s="5">
        <f t="shared" si="9"/>
        <v>111.69393496228163</v>
      </c>
      <c r="AD101" s="5"/>
      <c r="AE101" s="5"/>
    </row>
    <row r="102" spans="3:31" x14ac:dyDescent="0.25">
      <c r="C102" s="5">
        <v>48</v>
      </c>
      <c r="D102" s="5">
        <f t="shared" si="5"/>
        <v>4.4650226026017936</v>
      </c>
      <c r="E102" s="5">
        <f t="shared" si="9"/>
        <v>4.5596535161522818</v>
      </c>
      <c r="F102" s="5">
        <f t="shared" si="9"/>
        <v>4.7964437927563113</v>
      </c>
      <c r="G102" s="5">
        <f t="shared" si="9"/>
        <v>5.0392857968777003</v>
      </c>
      <c r="H102" s="5">
        <f t="shared" si="9"/>
        <v>5.3774567224427781</v>
      </c>
      <c r="I102" s="5">
        <f t="shared" si="9"/>
        <v>5.7423549748224527</v>
      </c>
      <c r="J102" s="5">
        <f t="shared" si="9"/>
        <v>6.1354678270540894</v>
      </c>
      <c r="K102" s="5">
        <f t="shared" si="9"/>
        <v>6.713640832685372</v>
      </c>
      <c r="L102" s="5">
        <f t="shared" si="9"/>
        <v>7.23265483033531</v>
      </c>
      <c r="M102" s="5">
        <f t="shared" si="9"/>
        <v>7.7500717246605415</v>
      </c>
      <c r="N102" s="5">
        <f t="shared" si="9"/>
        <v>8.5482611730204745</v>
      </c>
      <c r="O102" s="5">
        <f t="shared" si="9"/>
        <v>9.0741023122950448</v>
      </c>
      <c r="P102" s="5">
        <f t="shared" si="9"/>
        <v>9.9910986965061763</v>
      </c>
      <c r="Q102" s="5">
        <f t="shared" si="9"/>
        <v>10.920213371231089</v>
      </c>
      <c r="R102" s="5">
        <f t="shared" si="9"/>
        <v>12.106737204226466</v>
      </c>
      <c r="S102" s="5">
        <f t="shared" si="9"/>
        <v>13.796390830920704</v>
      </c>
      <c r="T102" s="5">
        <f t="shared" si="9"/>
        <v>15.71043825186705</v>
      </c>
      <c r="U102" s="5">
        <f t="shared" si="9"/>
        <v>18.42742573467601</v>
      </c>
      <c r="V102" s="5">
        <f t="shared" si="9"/>
        <v>21.811702302178283</v>
      </c>
      <c r="W102" s="5">
        <f t="shared" si="9"/>
        <v>25.130844164543504</v>
      </c>
      <c r="X102" s="5">
        <f t="shared" si="9"/>
        <v>31.1077708725484</v>
      </c>
      <c r="Y102" s="5">
        <f t="shared" si="9"/>
        <v>37.944059316538237</v>
      </c>
      <c r="Z102" s="5">
        <f t="shared" si="9"/>
        <v>46.903686073790162</v>
      </c>
      <c r="AA102" s="5">
        <f t="shared" si="9"/>
        <v>60.773742642297371</v>
      </c>
      <c r="AB102" s="5">
        <f t="shared" si="9"/>
        <v>82.878009380839003</v>
      </c>
      <c r="AC102" s="5">
        <f t="shared" si="9"/>
        <v>116.16087952382171</v>
      </c>
      <c r="AD102" s="5"/>
      <c r="AE102" s="5"/>
    </row>
    <row r="103" spans="3:31" x14ac:dyDescent="0.25">
      <c r="C103" s="5">
        <v>49</v>
      </c>
      <c r="D103" s="5">
        <f t="shared" si="5"/>
        <v>4.6523191671333199</v>
      </c>
      <c r="E103" s="5">
        <f t="shared" si="9"/>
        <v>4.7501483626136451</v>
      </c>
      <c r="F103" s="5">
        <f t="shared" si="9"/>
        <v>4.996808644449505</v>
      </c>
      <c r="G103" s="5">
        <f t="shared" si="9"/>
        <v>5.2499620620462508</v>
      </c>
      <c r="H103" s="5">
        <f t="shared" si="9"/>
        <v>5.60260701714805</v>
      </c>
      <c r="I103" s="5">
        <f t="shared" si="9"/>
        <v>5.983061650426821</v>
      </c>
      <c r="J103" s="5">
        <f t="shared" si="9"/>
        <v>6.3929300958756521</v>
      </c>
      <c r="K103" s="5">
        <f t="shared" si="9"/>
        <v>6.9927333245982535</v>
      </c>
      <c r="L103" s="5">
        <f t="shared" si="9"/>
        <v>7.5315500663323629</v>
      </c>
      <c r="M103" s="5">
        <f t="shared" si="9"/>
        <v>8.0694662480100554</v>
      </c>
      <c r="N103" s="5">
        <f t="shared" si="9"/>
        <v>8.8997494593032993</v>
      </c>
      <c r="O103" s="5">
        <f t="shared" si="9"/>
        <v>9.4523747265967355</v>
      </c>
      <c r="P103" s="5">
        <f t="shared" si="9"/>
        <v>10.401048690207697</v>
      </c>
      <c r="Q103" s="5">
        <f t="shared" si="9"/>
        <v>11.372013766679673</v>
      </c>
      <c r="R103" s="5">
        <f t="shared" si="9"/>
        <v>12.608934708017674</v>
      </c>
      <c r="S103" s="5">
        <f t="shared" si="9"/>
        <v>14.364303727521861</v>
      </c>
      <c r="T103" s="5">
        <f t="shared" si="9"/>
        <v>16.359392807366746</v>
      </c>
      <c r="U103" s="5">
        <f t="shared" si="9"/>
        <v>19.181729055692102</v>
      </c>
      <c r="V103" s="5">
        <f t="shared" si="9"/>
        <v>22.700030605263606</v>
      </c>
      <c r="W103" s="5">
        <f t="shared" si="9"/>
        <v>26.168355762797287</v>
      </c>
      <c r="X103" s="5">
        <f t="shared" si="9"/>
        <v>32.361721878134773</v>
      </c>
      <c r="Y103" s="5">
        <f t="shared" si="9"/>
        <v>39.461004015150181</v>
      </c>
      <c r="Z103" s="5">
        <f t="shared" si="9"/>
        <v>48.803536500599868</v>
      </c>
      <c r="AA103" s="5">
        <f t="shared" si="9"/>
        <v>63.242163676391812</v>
      </c>
      <c r="AB103" s="5">
        <f t="shared" si="9"/>
        <v>86.212531694473071</v>
      </c>
      <c r="AC103" s="5">
        <f t="shared" si="9"/>
        <v>120.70882616667129</v>
      </c>
      <c r="AD103" s="5"/>
      <c r="AE103" s="5"/>
    </row>
    <row r="104" spans="3:31" x14ac:dyDescent="0.25">
      <c r="C104" s="5">
        <v>50</v>
      </c>
      <c r="D104" s="5">
        <f t="shared" si="5"/>
        <v>4.8434497040695259</v>
      </c>
      <c r="E104" s="5">
        <f t="shared" si="9"/>
        <v>4.9445114162413999</v>
      </c>
      <c r="F104" s="5">
        <f t="shared" si="9"/>
        <v>5.2012412052314376</v>
      </c>
      <c r="G104" s="5">
        <f t="shared" si="9"/>
        <v>5.4649221422945935</v>
      </c>
      <c r="H104" s="5">
        <f t="shared" si="9"/>
        <v>5.8323490815948755</v>
      </c>
      <c r="I104" s="5">
        <f t="shared" si="9"/>
        <v>6.2286886666972139</v>
      </c>
      <c r="J104" s="5">
        <f t="shared" si="9"/>
        <v>6.6556664852827359</v>
      </c>
      <c r="K104" s="5">
        <f t="shared" si="9"/>
        <v>7.2774369856884977</v>
      </c>
      <c r="L104" s="5">
        <f t="shared" si="9"/>
        <v>7.8363835740089325</v>
      </c>
      <c r="M104" s="5">
        <f t="shared" si="9"/>
        <v>8.3951710201336383</v>
      </c>
      <c r="N104" s="5">
        <f t="shared" si="9"/>
        <v>9.2581501382587188</v>
      </c>
      <c r="O104" s="5">
        <f t="shared" si="9"/>
        <v>9.8382948902868836</v>
      </c>
      <c r="P104" s="5">
        <f t="shared" si="9"/>
        <v>10.819026381964475</v>
      </c>
      <c r="Q104" s="5">
        <f t="shared" si="9"/>
        <v>11.832810870549345</v>
      </c>
      <c r="R104" s="5">
        <f t="shared" si="9"/>
        <v>13.121185042545267</v>
      </c>
      <c r="S104" s="5">
        <f t="shared" si="9"/>
        <v>14.943410435647156</v>
      </c>
      <c r="T104" s="5">
        <f t="shared" si="9"/>
        <v>17.021228717405574</v>
      </c>
      <c r="U104" s="5">
        <f t="shared" si="9"/>
        <v>19.950731745658604</v>
      </c>
      <c r="V104" s="5">
        <f t="shared" si="9"/>
        <v>23.605492168688528</v>
      </c>
      <c r="W104" s="5">
        <f t="shared" si="9"/>
        <v>27.226438375910352</v>
      </c>
      <c r="X104" s="5">
        <f t="shared" si="9"/>
        <v>33.639350754176775</v>
      </c>
      <c r="Y104" s="5">
        <f t="shared" si="9"/>
        <v>41.006105201857132</v>
      </c>
      <c r="Z104" s="5">
        <f t="shared" si="9"/>
        <v>50.739621037181749</v>
      </c>
      <c r="AA104" s="5">
        <f t="shared" si="9"/>
        <v>65.757928770073846</v>
      </c>
      <c r="AB104" s="5">
        <f t="shared" si="9"/>
        <v>89.609773502884835</v>
      </c>
      <c r="AC104" s="5">
        <f t="shared" si="9"/>
        <v>125.33754568213921</v>
      </c>
      <c r="AD104" s="5"/>
      <c r="AE104" s="5"/>
    </row>
    <row r="105" spans="3:31" x14ac:dyDescent="0.25">
      <c r="C105" s="5">
        <v>51</v>
      </c>
      <c r="D105" s="5">
        <f t="shared" si="5"/>
        <v>5.0384136611673256</v>
      </c>
      <c r="E105" s="5">
        <f t="shared" si="9"/>
        <v>5.1427415046406733</v>
      </c>
      <c r="F105" s="5">
        <f t="shared" si="9"/>
        <v>5.4097402241363177</v>
      </c>
      <c r="G105" s="5">
        <f t="shared" si="9"/>
        <v>5.6841648537009828</v>
      </c>
      <c r="H105" s="5">
        <f t="shared" si="9"/>
        <v>6.0666819166832244</v>
      </c>
      <c r="I105" s="5">
        <f t="shared" si="9"/>
        <v>6.4792351773030132</v>
      </c>
      <c r="J105" s="5">
        <f t="shared" si="9"/>
        <v>6.9236763121318106</v>
      </c>
      <c r="K105" s="5">
        <f t="shared" si="9"/>
        <v>7.5677490210280469</v>
      </c>
      <c r="L105" s="5">
        <f t="shared" si="9"/>
        <v>8.1471510265974221</v>
      </c>
      <c r="M105" s="5">
        <f t="shared" si="9"/>
        <v>8.7271807669112444</v>
      </c>
      <c r="N105" s="5">
        <f t="shared" si="9"/>
        <v>9.6234568233929441</v>
      </c>
      <c r="O105" s="5">
        <f t="shared" si="9"/>
        <v>10.231859828718555</v>
      </c>
      <c r="P105" s="5">
        <f t="shared" si="9"/>
        <v>11.245023701280658</v>
      </c>
      <c r="Q105" s="5">
        <f t="shared" si="9"/>
        <v>12.302598525692492</v>
      </c>
      <c r="R105" s="5">
        <f t="shared" si="9"/>
        <v>13.643482348524936</v>
      </c>
      <c r="S105" s="5">
        <f t="shared" si="9"/>
        <v>15.533701094879936</v>
      </c>
      <c r="T105" s="5">
        <f t="shared" si="9"/>
        <v>17.69593637131123</v>
      </c>
      <c r="U105" s="5">
        <f t="shared" si="9"/>
        <v>20.734417675199452</v>
      </c>
      <c r="V105" s="5">
        <f t="shared" si="9"/>
        <v>24.528064864124339</v>
      </c>
      <c r="W105" s="5">
        <f t="shared" si="9"/>
        <v>28.305076214409148</v>
      </c>
      <c r="X105" s="5">
        <f t="shared" si="9"/>
        <v>34.940617629856661</v>
      </c>
      <c r="Y105" s="5">
        <f t="shared" si="9"/>
        <v>42.579306688940456</v>
      </c>
      <c r="Z105" s="5">
        <f t="shared" si="9"/>
        <v>52.71188532903102</v>
      </c>
      <c r="AA105" s="5">
        <f t="shared" si="9"/>
        <v>68.320971854063444</v>
      </c>
      <c r="AB105" s="5">
        <f t="shared" si="9"/>
        <v>93.069624723605529</v>
      </c>
      <c r="AC105" s="5">
        <f t="shared" si="9"/>
        <v>130.04681412212528</v>
      </c>
      <c r="AD105" s="5"/>
      <c r="AE105" s="5"/>
    </row>
    <row r="106" spans="3:31" x14ac:dyDescent="0.25">
      <c r="C106" s="5">
        <v>52</v>
      </c>
      <c r="D106" s="5">
        <f t="shared" si="5"/>
        <v>5.2372104971985198</v>
      </c>
      <c r="E106" s="5">
        <f t="shared" si="9"/>
        <v>5.3448374789818196</v>
      </c>
      <c r="F106" s="5">
        <f t="shared" si="9"/>
        <v>5.6223044753482805</v>
      </c>
      <c r="G106" s="5">
        <f t="shared" si="9"/>
        <v>5.907689036109895</v>
      </c>
      <c r="H106" s="5">
        <f t="shared" si="9"/>
        <v>6.3056045433121595</v>
      </c>
      <c r="I106" s="5">
        <f t="shared" si="9"/>
        <v>6.7347003528172458</v>
      </c>
      <c r="J106" s="5">
        <f t="shared" si="9"/>
        <v>7.1969589068954996</v>
      </c>
      <c r="K106" s="5">
        <f t="shared" si="9"/>
        <v>7.8636666923961771</v>
      </c>
      <c r="L106" s="5">
        <f t="shared" si="9"/>
        <v>8.4638481860857464</v>
      </c>
      <c r="M106" s="5">
        <f t="shared" si="9"/>
        <v>9.065490322960164</v>
      </c>
      <c r="N106" s="5">
        <f t="shared" si="9"/>
        <v>9.9956632604297457</v>
      </c>
      <c r="O106" s="5">
        <f t="shared" si="9"/>
        <v>10.63306662728341</v>
      </c>
      <c r="P106" s="5">
        <f t="shared" si="9"/>
        <v>11.679032745379027</v>
      </c>
      <c r="Q106" s="5">
        <f t="shared" si="9"/>
        <v>12.781370700999378</v>
      </c>
      <c r="R106" s="5">
        <f t="shared" si="9"/>
        <v>14.175820886035536</v>
      </c>
      <c r="S106" s="5">
        <f t="shared" si="9"/>
        <v>16.13516604852872</v>
      </c>
      <c r="T106" s="5">
        <f t="shared" ref="E106:AC116" si="10">($C106/T$51)^T$52</f>
        <v>18.38350635571922</v>
      </c>
      <c r="U106" s="5">
        <f t="shared" si="10"/>
        <v>21.532771051573967</v>
      </c>
      <c r="V106" s="5">
        <f t="shared" si="10"/>
        <v>25.467727029253979</v>
      </c>
      <c r="W106" s="5">
        <f t="shared" si="10"/>
        <v>29.404253813308191</v>
      </c>
      <c r="X106" s="5">
        <f t="shared" si="10"/>
        <v>36.26548348920015</v>
      </c>
      <c r="Y106" s="5">
        <f t="shared" si="10"/>
        <v>44.180553510362344</v>
      </c>
      <c r="Z106" s="5">
        <f t="shared" si="10"/>
        <v>54.720276177324578</v>
      </c>
      <c r="AA106" s="5">
        <f t="shared" si="10"/>
        <v>70.931228257134421</v>
      </c>
      <c r="AB106" s="5">
        <f t="shared" si="10"/>
        <v>96.59197764198565</v>
      </c>
      <c r="AC106" s="5">
        <f t="shared" si="10"/>
        <v>134.83641257670058</v>
      </c>
      <c r="AD106" s="5"/>
      <c r="AE106" s="5"/>
    </row>
    <row r="107" spans="3:31" x14ac:dyDescent="0.25">
      <c r="C107" s="5">
        <v>53</v>
      </c>
      <c r="D107" s="5">
        <f t="shared" si="5"/>
        <v>5.439839681520402</v>
      </c>
      <c r="E107" s="5">
        <f t="shared" si="10"/>
        <v>5.5507982130782816</v>
      </c>
      <c r="F107" s="5">
        <f t="shared" si="10"/>
        <v>5.8389327572171101</v>
      </c>
      <c r="G107" s="5">
        <f t="shared" si="10"/>
        <v>6.1354935522026173</v>
      </c>
      <c r="H107" s="5">
        <f t="shared" si="10"/>
        <v>6.5491160015988221</v>
      </c>
      <c r="I107" s="5">
        <f t="shared" si="10"/>
        <v>6.9950833800571868</v>
      </c>
      <c r="J107" s="5">
        <f t="shared" si="10"/>
        <v>7.4755136131319961</v>
      </c>
      <c r="K107" s="5">
        <f t="shared" si="10"/>
        <v>8.1651873160500017</v>
      </c>
      <c r="L107" s="5">
        <f t="shared" si="10"/>
        <v>8.7864708997085472</v>
      </c>
      <c r="M107" s="5">
        <f t="shared" si="10"/>
        <v>9.4100946273253072</v>
      </c>
      <c r="N107" s="5">
        <f t="shared" si="10"/>
        <v>10.374763322059106</v>
      </c>
      <c r="O107" s="5">
        <f t="shared" si="10"/>
        <v>11.041912429057428</v>
      </c>
      <c r="P107" s="5">
        <f t="shared" si="10"/>
        <v>12.121045772526816</v>
      </c>
      <c r="Q107" s="5">
        <f t="shared" si="10"/>
        <v>13.26912148642077</v>
      </c>
      <c r="R107" s="5">
        <f t="shared" si="10"/>
        <v>14.718195029816698</v>
      </c>
      <c r="S107" s="5">
        <f t="shared" si="10"/>
        <v>16.747795835544061</v>
      </c>
      <c r="T107" s="5">
        <f t="shared" si="10"/>
        <v>19.083929446769442</v>
      </c>
      <c r="U107" s="5">
        <f t="shared" si="10"/>
        <v>22.345776405251751</v>
      </c>
      <c r="V107" s="5">
        <f t="shared" si="10"/>
        <v>26.424457449101954</v>
      </c>
      <c r="W107" s="5">
        <f t="shared" si="10"/>
        <v>30.523956019270255</v>
      </c>
      <c r="X107" s="5">
        <f t="shared" si="10"/>
        <v>37.613910136512061</v>
      </c>
      <c r="Y107" s="5">
        <f t="shared" si="10"/>
        <v>45.809791872010003</v>
      </c>
      <c r="Z107" s="5">
        <f t="shared" si="10"/>
        <v>56.764741492393043</v>
      </c>
      <c r="AA107" s="5">
        <f t="shared" si="10"/>
        <v>73.588634649966494</v>
      </c>
      <c r="AB107" s="5">
        <f t="shared" si="10"/>
        <v>100.17672681529677</v>
      </c>
      <c r="AC107" s="5">
        <f t="shared" si="10"/>
        <v>139.70612696522682</v>
      </c>
      <c r="AD107" s="5"/>
      <c r="AE107" s="5"/>
    </row>
    <row r="108" spans="3:31" x14ac:dyDescent="0.25">
      <c r="C108" s="5">
        <v>54</v>
      </c>
      <c r="D108" s="5">
        <f t="shared" si="5"/>
        <v>5.6463006936709919</v>
      </c>
      <c r="E108" s="5">
        <f t="shared" si="10"/>
        <v>5.7606226025174045</v>
      </c>
      <c r="F108" s="5">
        <f t="shared" si="10"/>
        <v>6.0596238913305189</v>
      </c>
      <c r="G108" s="5">
        <f t="shared" si="10"/>
        <v>6.3675772866211915</v>
      </c>
      <c r="H108" s="5">
        <f t="shared" si="10"/>
        <v>6.7972153501422641</v>
      </c>
      <c r="I108" s="5">
        <f t="shared" si="10"/>
        <v>7.2603834614627925</v>
      </c>
      <c r="J108" s="5">
        <f t="shared" si="10"/>
        <v>7.7593397869848415</v>
      </c>
      <c r="K108" s="5">
        <f t="shared" si="10"/>
        <v>8.4723082606234552</v>
      </c>
      <c r="L108" s="5">
        <f t="shared" si="10"/>
        <v>9.1150150966413666</v>
      </c>
      <c r="M108" s="5">
        <f t="shared" si="10"/>
        <v>9.7609887194191831</v>
      </c>
      <c r="N108" s="5">
        <f t="shared" si="10"/>
        <v>10.760751002990602</v>
      </c>
      <c r="O108" s="5">
        <f t="shared" si="10"/>
        <v>11.458394432581997</v>
      </c>
      <c r="P108" s="5">
        <f t="shared" si="10"/>
        <v>12.571055195749219</v>
      </c>
      <c r="Q108" s="5">
        <f t="shared" si="10"/>
        <v>13.765845088278173</v>
      </c>
      <c r="R108" s="5">
        <f t="shared" si="10"/>
        <v>15.270599264837772</v>
      </c>
      <c r="S108" s="5">
        <f t="shared" si="10"/>
        <v>17.371581182903974</v>
      </c>
      <c r="T108" s="5">
        <f t="shared" si="10"/>
        <v>19.797196602754234</v>
      </c>
      <c r="U108" s="5">
        <f t="shared" si="10"/>
        <v>23.173418577268386</v>
      </c>
      <c r="V108" s="5">
        <f t="shared" si="10"/>
        <v>27.398235338453492</v>
      </c>
      <c r="W108" s="5">
        <f t="shared" si="10"/>
        <v>31.664167978509326</v>
      </c>
      <c r="X108" s="5">
        <f t="shared" si="10"/>
        <v>38.985860163841089</v>
      </c>
      <c r="Y108" s="5">
        <f t="shared" si="10"/>
        <v>47.466969104874948</v>
      </c>
      <c r="Z108" s="5">
        <f t="shared" si="10"/>
        <v>58.845230249916433</v>
      </c>
      <c r="AA108" s="5">
        <f t="shared" si="10"/>
        <v>76.293128992278454</v>
      </c>
      <c r="AB108" s="5">
        <f t="shared" si="10"/>
        <v>103.82376898246955</v>
      </c>
      <c r="AC108" s="5">
        <f t="shared" si="10"/>
        <v>144.65574783994379</v>
      </c>
      <c r="AD108" s="5"/>
      <c r="AE108" s="5"/>
    </row>
    <row r="109" spans="3:31" x14ac:dyDescent="0.25">
      <c r="C109" s="5">
        <v>55</v>
      </c>
      <c r="D109" s="5">
        <f t="shared" si="5"/>
        <v>5.8565930229869974</v>
      </c>
      <c r="E109" s="5">
        <f t="shared" si="10"/>
        <v>5.9743095638402446</v>
      </c>
      <c r="F109" s="5">
        <f t="shared" si="10"/>
        <v>6.2843767216387159</v>
      </c>
      <c r="G109" s="5">
        <f t="shared" si="10"/>
        <v>6.603939145141724</v>
      </c>
      <c r="H109" s="5">
        <f t="shared" si="10"/>
        <v>7.0499016653286839</v>
      </c>
      <c r="I109" s="5">
        <f t="shared" si="10"/>
        <v>7.530599814510067</v>
      </c>
      <c r="J109" s="5">
        <f t="shared" si="10"/>
        <v>8.048436796710865</v>
      </c>
      <c r="K109" s="5">
        <f t="shared" si="10"/>
        <v>8.7850269451450611</v>
      </c>
      <c r="L109" s="5">
        <f t="shared" si="10"/>
        <v>9.4494767848823678</v>
      </c>
      <c r="M109" s="5">
        <f t="shared" si="10"/>
        <v>10.118167735192644</v>
      </c>
      <c r="N109" s="5">
        <f t="shared" si="10"/>
        <v>11.153620415288289</v>
      </c>
      <c r="O109" s="5">
        <f t="shared" si="10"/>
        <v>11.882509889770361</v>
      </c>
      <c r="P109" s="5">
        <f t="shared" si="10"/>
        <v>13.029053576901205</v>
      </c>
      <c r="Q109" s="5">
        <f t="shared" si="10"/>
        <v>14.271535824840017</v>
      </c>
      <c r="R109" s="5">
        <f t="shared" si="10"/>
        <v>15.833028182117646</v>
      </c>
      <c r="S109" s="5">
        <f t="shared" si="10"/>
        <v>18.006512998432704</v>
      </c>
      <c r="T109" s="5">
        <f t="shared" si="10"/>
        <v>20.523298957183624</v>
      </c>
      <c r="U109" s="5">
        <f t="shared" si="10"/>
        <v>24.015682707302858</v>
      </c>
      <c r="V109" s="5">
        <f t="shared" si="10"/>
        <v>28.389040325280433</v>
      </c>
      <c r="W109" s="5">
        <f t="shared" si="10"/>
        <v>32.824875125380807</v>
      </c>
      <c r="X109" s="5">
        <f t="shared" si="10"/>
        <v>40.38129692031896</v>
      </c>
      <c r="Y109" s="5">
        <f t="shared" si="10"/>
        <v>49.152033620942923</v>
      </c>
      <c r="Z109" s="5">
        <f t="shared" si="10"/>
        <v>60.961692449635926</v>
      </c>
      <c r="AA109" s="5">
        <f t="shared" si="10"/>
        <v>79.044650482993333</v>
      </c>
      <c r="AB109" s="5">
        <f t="shared" si="10"/>
        <v>107.53300297903682</v>
      </c>
      <c r="AC109" s="5">
        <f t="shared" si="10"/>
        <v>149.68507020106725</v>
      </c>
      <c r="AD109" s="5"/>
      <c r="AE109" s="5"/>
    </row>
    <row r="110" spans="3:31" x14ac:dyDescent="0.25">
      <c r="C110" s="5">
        <v>56</v>
      </c>
      <c r="D110" s="5">
        <f t="shared" si="5"/>
        <v>6.0707161682429014</v>
      </c>
      <c r="E110" s="5">
        <f t="shared" si="10"/>
        <v>6.1918580337667679</v>
      </c>
      <c r="F110" s="5">
        <f t="shared" si="10"/>
        <v>6.5131901136274077</v>
      </c>
      <c r="G110" s="5">
        <f t="shared" si="10"/>
        <v>6.8445780538934127</v>
      </c>
      <c r="H110" s="5">
        <f t="shared" si="10"/>
        <v>7.30717404067508</v>
      </c>
      <c r="I110" s="5">
        <f t="shared" si="10"/>
        <v>7.8057316711568383</v>
      </c>
      <c r="J110" s="5">
        <f t="shared" si="10"/>
        <v>8.3428040222341178</v>
      </c>
      <c r="K110" s="5">
        <f t="shared" si="10"/>
        <v>9.103340837165721</v>
      </c>
      <c r="L110" s="5">
        <f t="shared" si="10"/>
        <v>9.7898520483078126</v>
      </c>
      <c r="M110" s="5">
        <f t="shared" si="10"/>
        <v>10.481626903519333</v>
      </c>
      <c r="N110" s="5">
        <f t="shared" si="10"/>
        <v>11.553365783966337</v>
      </c>
      <c r="O110" s="5">
        <f t="shared" si="10"/>
        <v>12.314256103929944</v>
      </c>
      <c r="P110" s="5">
        <f t="shared" si="10"/>
        <v>13.495033621071068</v>
      </c>
      <c r="Q110" s="5">
        <f t="shared" si="10"/>
        <v>14.786188122144184</v>
      </c>
      <c r="R110" s="5">
        <f t="shared" si="10"/>
        <v>16.405476474776894</v>
      </c>
      <c r="S110" s="5">
        <f t="shared" si="10"/>
        <v>18.652582364020265</v>
      </c>
      <c r="T110" s="5">
        <f t="shared" si="10"/>
        <v>21.262227812237153</v>
      </c>
      <c r="U110" s="5">
        <f t="shared" si="10"/>
        <v>24.872554222423222</v>
      </c>
      <c r="V110" s="5">
        <f t="shared" si="10"/>
        <v>29.396852435098527</v>
      </c>
      <c r="W110" s="5">
        <f t="shared" si="10"/>
        <v>34.006063171607451</v>
      </c>
      <c r="X110" s="5">
        <f t="shared" si="10"/>
        <v>41.800184483233579</v>
      </c>
      <c r="Y110" s="5">
        <f t="shared" si="10"/>
        <v>50.864934871590293</v>
      </c>
      <c r="Z110" s="5">
        <f t="shared" si="10"/>
        <v>63.114079076394169</v>
      </c>
      <c r="AA110" s="5">
        <f t="shared" si="10"/>
        <v>81.843139513208854</v>
      </c>
      <c r="AB110" s="5">
        <f t="shared" si="10"/>
        <v>111.30432965689263</v>
      </c>
      <c r="AC110" s="5">
        <f t="shared" si="10"/>
        <v>154.79389332251995</v>
      </c>
      <c r="AD110" s="5"/>
      <c r="AE110" s="5"/>
    </row>
    <row r="111" spans="3:31" x14ac:dyDescent="0.25">
      <c r="C111" s="5">
        <v>57</v>
      </c>
      <c r="D111" s="5">
        <f t="shared" si="5"/>
        <v>6.2886696373095639</v>
      </c>
      <c r="E111" s="5">
        <f t="shared" si="10"/>
        <v>6.4132669684631392</v>
      </c>
      <c r="F111" s="5">
        <f t="shared" si="10"/>
        <v>6.7460629535357821</v>
      </c>
      <c r="G111" s="5">
        <f t="shared" si="10"/>
        <v>7.0894929586199886</v>
      </c>
      <c r="H111" s="5">
        <f t="shared" si="10"/>
        <v>7.5690315862084958</v>
      </c>
      <c r="I111" s="5">
        <f t="shared" si="10"/>
        <v>8.0857782773185658</v>
      </c>
      <c r="J111" s="5">
        <f t="shared" si="10"/>
        <v>8.6424408547240166</v>
      </c>
      <c r="K111" s="5">
        <f t="shared" si="10"/>
        <v>9.427247450988574</v>
      </c>
      <c r="L111" s="5">
        <f t="shared" si="10"/>
        <v>10.13613704388862</v>
      </c>
      <c r="M111" s="5">
        <f t="shared" si="10"/>
        <v>10.851361542778257</v>
      </c>
      <c r="N111" s="5">
        <f t="shared" si="10"/>
        <v>11.959981442826336</v>
      </c>
      <c r="O111" s="5">
        <f t="shared" si="10"/>
        <v>12.753630427892384</v>
      </c>
      <c r="P111" s="5">
        <f t="shared" si="10"/>
        <v>13.968988171291384</v>
      </c>
      <c r="Q111" s="5">
        <f t="shared" si="10"/>
        <v>15.309796510048784</v>
      </c>
      <c r="R111" s="5">
        <f t="shared" si="10"/>
        <v>16.987938934305394</v>
      </c>
      <c r="S111" s="5">
        <f t="shared" si="10"/>
        <v>19.309780529214009</v>
      </c>
      <c r="T111" s="5">
        <f t="shared" si="10"/>
        <v>22.01397463257393</v>
      </c>
      <c r="U111" s="5">
        <f t="shared" si="10"/>
        <v>25.744018826451338</v>
      </c>
      <c r="V111" s="5">
        <f t="shared" si="10"/>
        <v>30.42165207618832</v>
      </c>
      <c r="W111" s="5">
        <f t="shared" si="10"/>
        <v>35.207718096095213</v>
      </c>
      <c r="X111" s="5">
        <f t="shared" si="10"/>
        <v>43.242487630708467</v>
      </c>
      <c r="Y111" s="5">
        <f t="shared" si="10"/>
        <v>52.605623308302263</v>
      </c>
      <c r="Z111" s="5">
        <f t="shared" si="10"/>
        <v>65.302342063332731</v>
      </c>
      <c r="AA111" s="5">
        <f t="shared" si="10"/>
        <v>84.688537621768546</v>
      </c>
      <c r="AB111" s="5">
        <f t="shared" si="10"/>
        <v>115.13765180851284</v>
      </c>
      <c r="AC111" s="5">
        <f t="shared" si="10"/>
        <v>159.98202058750533</v>
      </c>
      <c r="AD111" s="5"/>
      <c r="AE111" s="5"/>
    </row>
    <row r="112" spans="3:31" x14ac:dyDescent="0.25">
      <c r="C112" s="5">
        <v>58</v>
      </c>
      <c r="D112" s="5">
        <f t="shared" si="5"/>
        <v>6.5104529468310384</v>
      </c>
      <c r="E112" s="5">
        <f t="shared" si="10"/>
        <v>6.6385353428481322</v>
      </c>
      <c r="F112" s="5">
        <f t="shared" si="10"/>
        <v>6.9829941476161688</v>
      </c>
      <c r="G112" s="5">
        <f t="shared" si="10"/>
        <v>7.3386828239805757</v>
      </c>
      <c r="H112" s="5">
        <f t="shared" si="10"/>
        <v>7.8354734278783749</v>
      </c>
      <c r="I112" s="5">
        <f t="shared" si="10"/>
        <v>8.3707388923720902</v>
      </c>
      <c r="J112" s="5">
        <f t="shared" si="10"/>
        <v>8.947346696195936</v>
      </c>
      <c r="K112" s="5">
        <f t="shared" si="10"/>
        <v>9.7567443459936012</v>
      </c>
      <c r="L112" s="5">
        <f t="shared" si="10"/>
        <v>10.488327999056454</v>
      </c>
      <c r="M112" s="5">
        <f t="shared" si="10"/>
        <v>11.227367057620294</v>
      </c>
      <c r="N112" s="5">
        <f t="shared" si="10"/>
        <v>12.37346183051895</v>
      </c>
      <c r="O112" s="5">
        <f t="shared" si="10"/>
        <v>13.200630262243427</v>
      </c>
      <c r="P112" s="5">
        <f t="shared" si="10"/>
        <v>14.450910203535562</v>
      </c>
      <c r="Q112" s="5">
        <f t="shared" si="10"/>
        <v>15.842355618495121</v>
      </c>
      <c r="R112" s="5">
        <f t="shared" si="10"/>
        <v>17.580410447030054</v>
      </c>
      <c r="S112" s="5">
        <f t="shared" si="10"/>
        <v>19.978098905155289</v>
      </c>
      <c r="T112" s="5">
        <f t="shared" si="10"/>
        <v>22.778531039475382</v>
      </c>
      <c r="U112" s="5">
        <f t="shared" si="10"/>
        <v>26.630062489902596</v>
      </c>
      <c r="V112" s="5">
        <f t="shared" si="10"/>
        <v>31.463420025617097</v>
      </c>
      <c r="W112" s="5">
        <f t="shared" si="10"/>
        <v>36.429826135296658</v>
      </c>
      <c r="X112" s="5">
        <f t="shared" si="10"/>
        <v>44.708171815872689</v>
      </c>
      <c r="Y112" s="5">
        <f t="shared" si="10"/>
        <v>54.374050345544497</v>
      </c>
      <c r="Z112" s="5">
        <f t="shared" si="10"/>
        <v>67.526434257091438</v>
      </c>
      <c r="AA112" s="5">
        <f t="shared" si="10"/>
        <v>87.580787453244668</v>
      </c>
      <c r="AB112" s="5">
        <f t="shared" si="10"/>
        <v>119.03287409531278</v>
      </c>
      <c r="AC112" s="5">
        <f t="shared" si="10"/>
        <v>165.2492593332031</v>
      </c>
      <c r="AD112" s="5"/>
      <c r="AE112" s="5"/>
    </row>
    <row r="113" spans="3:31" x14ac:dyDescent="0.25">
      <c r="C113" s="5">
        <v>59</v>
      </c>
      <c r="D113" s="5">
        <f t="shared" si="5"/>
        <v>6.7360656219182715</v>
      </c>
      <c r="E113" s="5">
        <f t="shared" si="10"/>
        <v>6.8676621499359021</v>
      </c>
      <c r="F113" s="5">
        <f t="shared" si="10"/>
        <v>7.2239826214325786</v>
      </c>
      <c r="G113" s="5">
        <f t="shared" si="10"/>
        <v>7.5921466328871769</v>
      </c>
      <c r="H113" s="5">
        <f t="shared" si="10"/>
        <v>8.1064987069996643</v>
      </c>
      <c r="I113" s="5">
        <f t="shared" si="10"/>
        <v>8.6606127886853699</v>
      </c>
      <c r="J113" s="5">
        <f t="shared" si="10"/>
        <v>9.2575209591326715</v>
      </c>
      <c r="K113" s="5">
        <f t="shared" si="10"/>
        <v>10.091829125050365</v>
      </c>
      <c r="L113" s="5">
        <f t="shared" si="10"/>
        <v>10.846421209208962</v>
      </c>
      <c r="M113" s="5">
        <f t="shared" si="10"/>
        <v>11.609638935905744</v>
      </c>
      <c r="N113" s="5">
        <f t="shared" si="10"/>
        <v>12.793801486814223</v>
      </c>
      <c r="O113" s="5">
        <f t="shared" si="10"/>
        <v>13.65525305364584</v>
      </c>
      <c r="P113" s="5">
        <f t="shared" si="10"/>
        <v>14.940792821979619</v>
      </c>
      <c r="Q113" s="5">
        <f t="shared" si="10"/>
        <v>16.383860173967783</v>
      </c>
      <c r="R113" s="5">
        <f t="shared" si="10"/>
        <v>18.182885990768575</v>
      </c>
      <c r="S113" s="5">
        <f t="shared" si="10"/>
        <v>20.657529058837063</v>
      </c>
      <c r="T113" s="5">
        <f t="shared" si="10"/>
        <v>23.555888805297453</v>
      </c>
      <c r="U113" s="5">
        <f t="shared" si="10"/>
        <v>27.530671440459862</v>
      </c>
      <c r="V113" s="5">
        <f t="shared" si="10"/>
        <v>32.522137416005563</v>
      </c>
      <c r="W113" s="5">
        <f t="shared" si="10"/>
        <v>37.672373774083447</v>
      </c>
      <c r="X113" s="5">
        <f t="shared" si="10"/>
        <v>46.197203142415297</v>
      </c>
      <c r="Y113" s="5">
        <f t="shared" si="10"/>
        <v>56.170168325634208</v>
      </c>
      <c r="Z113" s="5">
        <f t="shared" si="10"/>
        <v>69.786309384867863</v>
      </c>
      <c r="AA113" s="5">
        <f t="shared" si="10"/>
        <v>90.519832718164295</v>
      </c>
      <c r="AB113" s="5">
        <f t="shared" si="10"/>
        <v>122.98990297985074</v>
      </c>
      <c r="AC113" s="5">
        <f t="shared" si="10"/>
        <v>170.59542070393277</v>
      </c>
      <c r="AD113" s="5"/>
      <c r="AE113" s="5"/>
    </row>
    <row r="114" spans="3:31" x14ac:dyDescent="0.25">
      <c r="C114" s="5">
        <v>60</v>
      </c>
      <c r="D114" s="5">
        <f t="shared" si="5"/>
        <v>6.9655071958585513</v>
      </c>
      <c r="E114" s="5">
        <f t="shared" si="10"/>
        <v>7.1006464002126322</v>
      </c>
      <c r="F114" s="5">
        <f t="shared" si="10"/>
        <v>7.4690273191953871</v>
      </c>
      <c r="G114" s="5">
        <f t="shared" si="10"/>
        <v>7.8498833858763142</v>
      </c>
      <c r="H114" s="5">
        <f t="shared" si="10"/>
        <v>8.3821065797245993</v>
      </c>
      <c r="I114" s="5">
        <f t="shared" si="10"/>
        <v>8.9553992511713201</v>
      </c>
      <c r="J114" s="5">
        <f t="shared" si="10"/>
        <v>9.5729630661253733</v>
      </c>
      <c r="K114" s="5">
        <f t="shared" si="10"/>
        <v>10.432499433012845</v>
      </c>
      <c r="L114" s="5">
        <f t="shared" si="10"/>
        <v>11.210413035344388</v>
      </c>
      <c r="M114" s="5">
        <f t="shared" si="10"/>
        <v>11.998172745801078</v>
      </c>
      <c r="N114" s="5">
        <f t="shared" si="10"/>
        <v>13.220995049066005</v>
      </c>
      <c r="O114" s="5">
        <f t="shared" si="10"/>
        <v>14.117496293248859</v>
      </c>
      <c r="P114" s="5">
        <f t="shared" si="10"/>
        <v>15.438629254511021</v>
      </c>
      <c r="Q114" s="5">
        <f t="shared" si="10"/>
        <v>16.93430499613828</v>
      </c>
      <c r="R114" s="5">
        <f t="shared" si="10"/>
        <v>18.795360631656582</v>
      </c>
      <c r="S114" s="5">
        <f t="shared" si="10"/>
        <v>21.348062707660251</v>
      </c>
      <c r="T114" s="5">
        <f t="shared" si="10"/>
        <v>24.346039848210751</v>
      </c>
      <c r="U114" s="5">
        <f t="shared" si="10"/>
        <v>28.445832153944728</v>
      </c>
      <c r="V114" s="5">
        <f t="shared" si="10"/>
        <v>33.597785722987517</v>
      </c>
      <c r="W114" s="5">
        <f t="shared" si="10"/>
        <v>38.935347737093032</v>
      </c>
      <c r="X114" s="5">
        <f t="shared" si="10"/>
        <v>47.709548341427634</v>
      </c>
      <c r="Y114" s="5">
        <f t="shared" si="10"/>
        <v>57.993930485471409</v>
      </c>
      <c r="Z114" s="5">
        <f t="shared" si="10"/>
        <v>72.081922023207056</v>
      </c>
      <c r="AA114" s="5">
        <f t="shared" si="10"/>
        <v>93.505618155320263</v>
      </c>
      <c r="AB114" s="5">
        <f t="shared" si="10"/>
        <v>127.00864666160655</v>
      </c>
      <c r="AC114" s="5">
        <f t="shared" si="10"/>
        <v>176.02031951218362</v>
      </c>
      <c r="AD114" s="5"/>
      <c r="AE114" s="5"/>
    </row>
    <row r="115" spans="3:31" x14ac:dyDescent="0.25">
      <c r="C115" s="5">
        <v>61</v>
      </c>
      <c r="D115" s="5">
        <f t="shared" si="5"/>
        <v>7.1987772098396627</v>
      </c>
      <c r="E115" s="5">
        <f t="shared" si="10"/>
        <v>7.3374871210447932</v>
      </c>
      <c r="F115" s="5">
        <f t="shared" si="10"/>
        <v>7.7181272031297414</v>
      </c>
      <c r="G115" s="5">
        <f t="shared" si="10"/>
        <v>8.1118921005124971</v>
      </c>
      <c r="H115" s="5">
        <f t="shared" si="10"/>
        <v>8.662296216541252</v>
      </c>
      <c r="I115" s="5">
        <f t="shared" si="10"/>
        <v>9.2550975768643315</v>
      </c>
      <c r="J115" s="5">
        <f t="shared" si="10"/>
        <v>9.8936724495326303</v>
      </c>
      <c r="K115" s="5">
        <f t="shared" si="10"/>
        <v>10.778752955290809</v>
      </c>
      <c r="L115" s="5">
        <f t="shared" si="10"/>
        <v>11.580299901816959</v>
      </c>
      <c r="M115" s="5">
        <f t="shared" si="10"/>
        <v>12.39296413302406</v>
      </c>
      <c r="N115" s="5">
        <f t="shared" si="10"/>
        <v>13.655037248857356</v>
      </c>
      <c r="O115" s="5">
        <f t="shared" si="10"/>
        <v>14.587357515178365</v>
      </c>
      <c r="P115" s="5">
        <f t="shared" si="10"/>
        <v>15.94441284846766</v>
      </c>
      <c r="Q115" s="5">
        <f t="shared" si="10"/>
        <v>17.493684994679889</v>
      </c>
      <c r="R115" s="5">
        <f t="shared" si="10"/>
        <v>19.417829521136081</v>
      </c>
      <c r="S115" s="5">
        <f t="shared" si="10"/>
        <v>22.04969171426854</v>
      </c>
      <c r="T115" s="5">
        <f t="shared" si="10"/>
        <v>25.14897622720914</v>
      </c>
      <c r="U115" s="5">
        <f t="shared" si="10"/>
        <v>29.375531345752115</v>
      </c>
      <c r="V115" s="5">
        <f t="shared" si="10"/>
        <v>34.690346753315012</v>
      </c>
      <c r="W115" s="5">
        <f t="shared" si="10"/>
        <v>40.218734980516786</v>
      </c>
      <c r="X115" s="5">
        <f t="shared" si="10"/>
        <v>49.24517474944539</v>
      </c>
      <c r="Y115" s="5">
        <f t="shared" si="10"/>
        <v>59.845290925001976</v>
      </c>
      <c r="Z115" s="5">
        <f t="shared" si="10"/>
        <v>74.413227568403698</v>
      </c>
      <c r="AA115" s="5">
        <f t="shared" si="10"/>
        <v>96.538089496026359</v>
      </c>
      <c r="AB115" s="5">
        <f t="shared" si="10"/>
        <v>131.08901501609154</v>
      </c>
      <c r="AC115" s="5">
        <f t="shared" si="10"/>
        <v>181.52377410696661</v>
      </c>
      <c r="AD115" s="5"/>
      <c r="AE115" s="5"/>
    </row>
    <row r="116" spans="3:31" x14ac:dyDescent="0.25">
      <c r="C116" s="5">
        <v>62</v>
      </c>
      <c r="D116" s="5">
        <f t="shared" si="5"/>
        <v>7.4358752126877299</v>
      </c>
      <c r="E116" s="5">
        <f t="shared" si="10"/>
        <v>7.5781833561168748</v>
      </c>
      <c r="F116" s="5">
        <f t="shared" si="10"/>
        <v>7.9712812528754293</v>
      </c>
      <c r="G116" s="5">
        <f t="shared" si="10"/>
        <v>8.3781718108214136</v>
      </c>
      <c r="H116" s="5">
        <f t="shared" si="10"/>
        <v>8.947066801796959</v>
      </c>
      <c r="I116" s="5">
        <f t="shared" si="10"/>
        <v>9.5597070745177906</v>
      </c>
      <c r="J116" s="5">
        <f t="shared" si="10"/>
        <v>10.219648551156492</v>
      </c>
      <c r="K116" s="5">
        <f t="shared" si="10"/>
        <v>11.130587416492544</v>
      </c>
      <c r="L116" s="5">
        <f t="shared" si="10"/>
        <v>11.956078294204875</v>
      </c>
      <c r="M116" s="5">
        <f t="shared" si="10"/>
        <v>12.794008818227388</v>
      </c>
      <c r="N116" s="5">
        <f t="shared" si="10"/>
        <v>14.095922908814796</v>
      </c>
      <c r="O116" s="5">
        <f t="shared" si="10"/>
        <v>15.064834295102447</v>
      </c>
      <c r="P116" s="5">
        <f t="shared" si="10"/>
        <v>16.458137066591593</v>
      </c>
      <c r="Q116" s="5">
        <f t="shared" si="10"/>
        <v>18.061995166242184</v>
      </c>
      <c r="R116" s="5">
        <f t="shared" si="10"/>
        <v>20.050287893094939</v>
      </c>
      <c r="S116" s="5">
        <f t="shared" si="10"/>
        <v>22.762408081642945</v>
      </c>
      <c r="T116" s="5">
        <f t="shared" si="10"/>
        <v>25.964690137368834</v>
      </c>
      <c r="U116" s="5">
        <f t="shared" si="10"/>
        <v>30.319755962717412</v>
      </c>
      <c r="V116" s="5">
        <f t="shared" si="10"/>
        <v>35.799802633565911</v>
      </c>
      <c r="W116" s="5">
        <f t="shared" si="10"/>
        <v>41.522522684300817</v>
      </c>
      <c r="X116" s="5">
        <f t="shared" si="10"/>
        <v>50.804050287608938</v>
      </c>
      <c r="Y116" s="5">
        <f t="shared" ref="E116:AC127" si="11">($C116/Y$51)^Y$52</f>
        <v>61.724204577294877</v>
      </c>
      <c r="Z116" s="5">
        <f t="shared" si="11"/>
        <v>76.780182208407552</v>
      </c>
      <c r="AA116" s="5">
        <f t="shared" si="11"/>
        <v>99.617193430185054</v>
      </c>
      <c r="AB116" s="5">
        <f t="shared" si="11"/>
        <v>135.23091953706225</v>
      </c>
      <c r="AC116" s="5">
        <f t="shared" si="11"/>
        <v>187.10560624898824</v>
      </c>
      <c r="AD116" s="5"/>
      <c r="AE116" s="5"/>
    </row>
    <row r="117" spans="3:31" x14ac:dyDescent="0.25">
      <c r="C117" s="5">
        <v>63</v>
      </c>
      <c r="D117" s="5">
        <f t="shared" si="5"/>
        <v>7.6768007606179047</v>
      </c>
      <c r="E117" s="5">
        <f t="shared" si="11"/>
        <v>7.8227341648966977</v>
      </c>
      <c r="F117" s="5">
        <f t="shared" si="11"/>
        <v>8.2284884649162411</v>
      </c>
      <c r="G117" s="5">
        <f t="shared" si="11"/>
        <v>8.6487215667508845</v>
      </c>
      <c r="H117" s="5">
        <f t="shared" si="11"/>
        <v>9.2364175332451985</v>
      </c>
      <c r="I117" s="5">
        <f t="shared" si="11"/>
        <v>9.8692270642212776</v>
      </c>
      <c r="J117" s="5">
        <f t="shared" si="11"/>
        <v>10.550890821934326</v>
      </c>
      <c r="K117" s="5">
        <f t="shared" si="11"/>
        <v>11.488000579134411</v>
      </c>
      <c r="L117" s="5">
        <f t="shared" si="11"/>
        <v>12.337744757283568</v>
      </c>
      <c r="M117" s="5">
        <f t="shared" si="11"/>
        <v>13.201302594511686</v>
      </c>
      <c r="N117" s="5">
        <f t="shared" si="11"/>
        <v>14.543646939580391</v>
      </c>
      <c r="O117" s="5">
        <f t="shared" si="11"/>
        <v>15.549924248867335</v>
      </c>
      <c r="P117" s="5">
        <f t="shared" si="11"/>
        <v>16.979795483183466</v>
      </c>
      <c r="Q117" s="5">
        <f t="shared" si="11"/>
        <v>18.639230591574883</v>
      </c>
      <c r="R117" s="5">
        <f t="shared" si="11"/>
        <v>20.692731061147022</v>
      </c>
      <c r="S117" s="5">
        <f t="shared" si="11"/>
        <v>23.486203948439268</v>
      </c>
      <c r="T117" s="5">
        <f t="shared" si="11"/>
        <v>26.793173905341806</v>
      </c>
      <c r="U117" s="5">
        <f t="shared" si="11"/>
        <v>31.278493175387169</v>
      </c>
      <c r="V117" s="5">
        <f t="shared" si="11"/>
        <v>36.926135799413665</v>
      </c>
      <c r="W117" s="5">
        <f t="shared" si="11"/>
        <v>42.846698244731932</v>
      </c>
      <c r="X117" s="5">
        <f t="shared" si="11"/>
        <v>52.386143441868683</v>
      </c>
      <c r="Y117" s="5">
        <f t="shared" si="11"/>
        <v>63.630627180126538</v>
      </c>
      <c r="Z117" s="5">
        <f t="shared" si="11"/>
        <v>79.182742896132666</v>
      </c>
      <c r="AA117" s="5">
        <f t="shared" si="11"/>
        <v>102.74287757404842</v>
      </c>
      <c r="AB117" s="5">
        <f t="shared" si="11"/>
        <v>139.43427328163574</v>
      </c>
      <c r="AC117" s="5">
        <f t="shared" si="11"/>
        <v>192.76564099218601</v>
      </c>
      <c r="AD117" s="5"/>
      <c r="AE117" s="5"/>
    </row>
    <row r="118" spans="3:31" x14ac:dyDescent="0.25">
      <c r="C118" s="5">
        <v>64</v>
      </c>
      <c r="D118" s="5">
        <f t="shared" si="5"/>
        <v>7.9215534169970372</v>
      </c>
      <c r="E118" s="5">
        <f t="shared" si="11"/>
        <v>8.0711386221265222</v>
      </c>
      <c r="F118" s="5">
        <f t="shared" si="11"/>
        <v>8.4897478520367464</v>
      </c>
      <c r="G118" s="5">
        <f t="shared" si="11"/>
        <v>8.923540433657827</v>
      </c>
      <c r="H118" s="5">
        <f t="shared" si="11"/>
        <v>9.5303476216141725</v>
      </c>
      <c r="I118" s="5">
        <f t="shared" si="11"/>
        <v>10.183656877036245</v>
      </c>
      <c r="J118" s="5">
        <f t="shared" si="11"/>
        <v>10.887398721645521</v>
      </c>
      <c r="K118" s="5">
        <f t="shared" si="11"/>
        <v>11.850990242412848</v>
      </c>
      <c r="L118" s="5">
        <f t="shared" si="11"/>
        <v>12.7252958930974</v>
      </c>
      <c r="M118" s="5">
        <f t="shared" si="11"/>
        <v>13.614841325059523</v>
      </c>
      <c r="N118" s="5">
        <f t="shared" si="11"/>
        <v>14.998204336931231</v>
      </c>
      <c r="O118" s="5">
        <f t="shared" si="11"/>
        <v>16.042625031199243</v>
      </c>
      <c r="P118" s="5">
        <f t="shared" si="11"/>
        <v>17.509381780444464</v>
      </c>
      <c r="Q118" s="5">
        <f t="shared" si="11"/>
        <v>19.225386432791154</v>
      </c>
      <c r="R118" s="5">
        <f t="shared" si="11"/>
        <v>21.345154416044327</v>
      </c>
      <c r="S118" s="5">
        <f t="shared" si="11"/>
        <v>24.221071584552401</v>
      </c>
      <c r="T118" s="5">
        <f t="shared" si="11"/>
        <v>27.63441998506789</v>
      </c>
      <c r="U118" s="5">
        <f t="shared" si="11"/>
        <v>32.251730370667651</v>
      </c>
      <c r="V118" s="5">
        <f t="shared" si="11"/>
        <v>38.06932898542334</v>
      </c>
      <c r="W118" s="5">
        <f t="shared" si="11"/>
        <v>44.191249267383888</v>
      </c>
      <c r="X118" s="5">
        <f t="shared" si="11"/>
        <v>53.991423244165972</v>
      </c>
      <c r="Y118" s="5">
        <f t="shared" si="11"/>
        <v>65.56451524897345</v>
      </c>
      <c r="Z118" s="5">
        <f t="shared" si="11"/>
        <v>81.620867324079612</v>
      </c>
      <c r="AA118" s="5">
        <f t="shared" si="11"/>
        <v>105.91509043956108</v>
      </c>
      <c r="AB118" s="5">
        <f t="shared" si="11"/>
        <v>143.69899081811172</v>
      </c>
      <c r="AC118" s="5">
        <f t="shared" si="11"/>
        <v>198.50370657120646</v>
      </c>
      <c r="AD118" s="5"/>
      <c r="AE118" s="5"/>
    </row>
    <row r="119" spans="3:31" x14ac:dyDescent="0.25">
      <c r="C119" s="5">
        <v>65</v>
      </c>
      <c r="D119" s="5">
        <f t="shared" si="5"/>
        <v>8.1701327521175919</v>
      </c>
      <c r="E119" s="5">
        <f t="shared" si="11"/>
        <v>8.3233958173383087</v>
      </c>
      <c r="F119" s="5">
        <f t="shared" si="11"/>
        <v>8.7550584428050016</v>
      </c>
      <c r="G119" s="5">
        <f t="shared" si="11"/>
        <v>9.2026274918195874</v>
      </c>
      <c r="H119" s="5">
        <f t="shared" si="11"/>
        <v>9.8288562901959491</v>
      </c>
      <c r="I119" s="5">
        <f t="shared" si="11"/>
        <v>10.50299585464891</v>
      </c>
      <c r="J119" s="5">
        <f t="shared" si="11"/>
        <v>11.229171718632053</v>
      </c>
      <c r="K119" s="5">
        <f t="shared" si="11"/>
        <v>12.219554241034828</v>
      </c>
      <c r="L119" s="5">
        <f t="shared" si="11"/>
        <v>13.118728359123521</v>
      </c>
      <c r="M119" s="5">
        <f t="shared" si="11"/>
        <v>14.034620940882734</v>
      </c>
      <c r="N119" s="5">
        <f t="shared" si="11"/>
        <v>15.459590179037233</v>
      </c>
      <c r="O119" s="5">
        <f t="shared" si="11"/>
        <v>16.542934334468058</v>
      </c>
      <c r="P119" s="5">
        <f t="shared" si="11"/>
        <v>18.046889744994061</v>
      </c>
      <c r="Q119" s="5">
        <f t="shared" si="11"/>
        <v>19.820457930761883</v>
      </c>
      <c r="R119" s="5">
        <f t="shared" si="11"/>
        <v>22.007553423212418</v>
      </c>
      <c r="S119" s="5">
        <f t="shared" si="11"/>
        <v>24.967003386893378</v>
      </c>
      <c r="T119" s="5">
        <f t="shared" si="11"/>
        <v>28.488420953692128</v>
      </c>
      <c r="U119" s="5">
        <f t="shared" si="11"/>
        <v>33.239455144826948</v>
      </c>
      <c r="V119" s="5">
        <f t="shared" si="11"/>
        <v>39.229365215339456</v>
      </c>
      <c r="W119" s="5">
        <f t="shared" si="11"/>
        <v>45.556163560401217</v>
      </c>
      <c r="X119" s="5">
        <f t="shared" si="11"/>
        <v>55.61985925452781</v>
      </c>
      <c r="Y119" s="5">
        <f t="shared" si="11"/>
        <v>67.525826051321999</v>
      </c>
      <c r="Z119" s="5">
        <f t="shared" si="11"/>
        <v>84.094513900185092</v>
      </c>
      <c r="AA119" s="5">
        <f t="shared" si="11"/>
        <v>109.13378140518536</v>
      </c>
      <c r="AB119" s="5">
        <f t="shared" si="11"/>
        <v>148.02498817633355</v>
      </c>
      <c r="AC119" s="5">
        <f t="shared" si="11"/>
        <v>204.31963429443735</v>
      </c>
      <c r="AD119" s="5"/>
      <c r="AE119" s="5"/>
    </row>
    <row r="120" spans="3:31" x14ac:dyDescent="0.25">
      <c r="C120" s="5">
        <v>66</v>
      </c>
      <c r="D120" s="5">
        <f t="shared" ref="D120:S154" si="12">($C120/D$51)^D$52</f>
        <v>8.4225383429821097</v>
      </c>
      <c r="E120" s="5">
        <f t="shared" si="12"/>
        <v>8.5795048543916685</v>
      </c>
      <c r="F120" s="5">
        <f t="shared" si="12"/>
        <v>9.0244192810793731</v>
      </c>
      <c r="G120" s="5">
        <f t="shared" si="12"/>
        <v>9.4859818359680741</v>
      </c>
      <c r="H120" s="5">
        <f t="shared" si="12"/>
        <v>10.131942774454746</v>
      </c>
      <c r="I120" s="5">
        <f t="shared" si="12"/>
        <v>10.827243349039374</v>
      </c>
      <c r="J120" s="5">
        <f t="shared" si="12"/>
        <v>11.576209289532107</v>
      </c>
      <c r="K120" s="5">
        <f t="shared" si="12"/>
        <v>12.593690444103197</v>
      </c>
      <c r="L120" s="5">
        <f t="shared" si="12"/>
        <v>13.518038866522266</v>
      </c>
      <c r="M120" s="5">
        <f t="shared" si="12"/>
        <v>14.460637438675992</v>
      </c>
      <c r="N120" s="5">
        <f t="shared" si="12"/>
        <v>15.927799623848266</v>
      </c>
      <c r="O120" s="5">
        <f t="shared" si="12"/>
        <v>17.05084988750874</v>
      </c>
      <c r="P120" s="5">
        <f t="shared" si="12"/>
        <v>18.592313264552221</v>
      </c>
      <c r="Q120" s="5">
        <f t="shared" si="12"/>
        <v>20.424440402632303</v>
      </c>
      <c r="R120" s="5">
        <f t="shared" si="12"/>
        <v>22.679923620401635</v>
      </c>
      <c r="S120" s="5">
        <f t="shared" si="12"/>
        <v>25.723991875365613</v>
      </c>
      <c r="T120" s="5">
        <f t="shared" si="11"/>
        <v>29.355169507674322</v>
      </c>
      <c r="U120" s="5">
        <f t="shared" si="11"/>
        <v>34.241655296828206</v>
      </c>
      <c r="V120" s="5">
        <f t="shared" si="11"/>
        <v>40.406227792835509</v>
      </c>
      <c r="W120" s="5">
        <f t="shared" si="11"/>
        <v>46.941429128099244</v>
      </c>
      <c r="X120" s="5">
        <f t="shared" si="11"/>
        <v>57.271421544016881</v>
      </c>
      <c r="Y120" s="5">
        <f t="shared" si="11"/>
        <v>69.514517582211596</v>
      </c>
      <c r="Z120" s="5">
        <f t="shared" si="11"/>
        <v>86.603641724823106</v>
      </c>
      <c r="AA120" s="5">
        <f t="shared" si="11"/>
        <v>112.39890068811292</v>
      </c>
      <c r="AB120" s="5">
        <f t="shared" si="11"/>
        <v>152.41218280042051</v>
      </c>
      <c r="AC120" s="5">
        <f t="shared" si="11"/>
        <v>210.21325844223921</v>
      </c>
      <c r="AD120" s="5"/>
      <c r="AE120" s="5"/>
    </row>
    <row r="121" spans="3:31" x14ac:dyDescent="0.25">
      <c r="C121" s="5">
        <v>67</v>
      </c>
      <c r="D121" s="5">
        <f t="shared" si="12"/>
        <v>8.6787697730975566</v>
      </c>
      <c r="E121" s="5">
        <f t="shared" si="11"/>
        <v>8.8394648510330605</v>
      </c>
      <c r="F121" s="5">
        <f t="shared" si="11"/>
        <v>9.297829425538044</v>
      </c>
      <c r="G121" s="5">
        <f t="shared" si="11"/>
        <v>9.7736025748453397</v>
      </c>
      <c r="H121" s="5">
        <f t="shared" si="11"/>
        <v>10.439606321653217</v>
      </c>
      <c r="I121" s="5">
        <f t="shared" si="11"/>
        <v>11.156398722165941</v>
      </c>
      <c r="J121" s="5">
        <f t="shared" si="11"/>
        <v>11.928510919025905</v>
      </c>
      <c r="K121" s="5">
        <f t="shared" si="11"/>
        <v>12.973396754053491</v>
      </c>
      <c r="L121" s="5">
        <f t="shared" si="11"/>
        <v>13.923224178468477</v>
      </c>
      <c r="M121" s="5">
        <f t="shared" si="11"/>
        <v>14.892886878769939</v>
      </c>
      <c r="N121" s="5">
        <f t="shared" si="11"/>
        <v>16.402827906602869</v>
      </c>
      <c r="O121" s="5">
        <f t="shared" si="11"/>
        <v>17.566369454497146</v>
      </c>
      <c r="P121" s="5">
        <f t="shared" si="11"/>
        <v>19.145646324776255</v>
      </c>
      <c r="Q121" s="5">
        <f t="shared" si="11"/>
        <v>21.037329239453804</v>
      </c>
      <c r="R121" s="5">
        <f t="shared" si="11"/>
        <v>23.362260615447045</v>
      </c>
      <c r="S121" s="5">
        <f t="shared" si="11"/>
        <v>26.492029689028048</v>
      </c>
      <c r="T121" s="5">
        <f t="shared" si="11"/>
        <v>30.234658459078876</v>
      </c>
      <c r="U121" s="5">
        <f t="shared" si="11"/>
        <v>35.258318821973958</v>
      </c>
      <c r="V121" s="5">
        <f t="shared" si="11"/>
        <v>41.599900292695757</v>
      </c>
      <c r="W121" s="5">
        <f t="shared" si="11"/>
        <v>48.3470341648611</v>
      </c>
      <c r="X121" s="5">
        <f t="shared" si="11"/>
        <v>58.946080678484485</v>
      </c>
      <c r="Y121" s="5">
        <f t="shared" si="11"/>
        <v>71.530548540935087</v>
      </c>
      <c r="Z121" s="5">
        <f t="shared" si="11"/>
        <v>89.148210568884878</v>
      </c>
      <c r="AA121" s="5">
        <f t="shared" si="11"/>
        <v>115.71039931777973</v>
      </c>
      <c r="AB121" s="5">
        <f t="shared" si="11"/>
        <v>156.86049350372912</v>
      </c>
      <c r="AC121" s="5">
        <f t="shared" si="11"/>
        <v>216.18441617004703</v>
      </c>
      <c r="AD121" s="5"/>
      <c r="AE121" s="5"/>
    </row>
    <row r="122" spans="3:31" x14ac:dyDescent="0.25">
      <c r="C122" s="5">
        <v>68</v>
      </c>
      <c r="D122" s="5">
        <f t="shared" si="12"/>
        <v>8.9388266322789942</v>
      </c>
      <c r="E122" s="5">
        <f t="shared" si="11"/>
        <v>9.103274938474982</v>
      </c>
      <c r="F122" s="5">
        <f t="shared" si="11"/>
        <v>9.5752879492299048</v>
      </c>
      <c r="G122" s="5">
        <f t="shared" si="11"/>
        <v>10.065488830779339</v>
      </c>
      <c r="H122" s="5">
        <f t="shared" si="11"/>
        <v>10.751846190495659</v>
      </c>
      <c r="I122" s="5">
        <f t="shared" si="11"/>
        <v>11.490461345663691</v>
      </c>
      <c r="J122" s="5">
        <f t="shared" si="11"/>
        <v>12.286076099593025</v>
      </c>
      <c r="K122" s="5">
        <f t="shared" si="11"/>
        <v>13.358671105639083</v>
      </c>
      <c r="L122" s="5">
        <f t="shared" si="11"/>
        <v>14.334281108559138</v>
      </c>
      <c r="M122" s="5">
        <f t="shared" si="11"/>
        <v>15.331365383178076</v>
      </c>
      <c r="N122" s="5">
        <f t="shared" si="11"/>
        <v>16.884670337450952</v>
      </c>
      <c r="O122" s="5">
        <f t="shared" si="11"/>
        <v>18.089490833876891</v>
      </c>
      <c r="P122" s="5">
        <f t="shared" si="11"/>
        <v>19.70688300624256</v>
      </c>
      <c r="Q122" s="5">
        <f t="shared" si="11"/>
        <v>21.659119903923688</v>
      </c>
      <c r="R122" s="5">
        <f t="shared" si="11"/>
        <v>24.054560084130181</v>
      </c>
      <c r="S122" s="5">
        <f t="shared" si="11"/>
        <v>27.271109582434054</v>
      </c>
      <c r="T122" s="5">
        <f t="shared" si="11"/>
        <v>31.126880732034152</v>
      </c>
      <c r="U122" s="5">
        <f t="shared" si="11"/>
        <v>36.289433905842074</v>
      </c>
      <c r="V122" s="5">
        <f t="shared" si="11"/>
        <v>42.810366552403345</v>
      </c>
      <c r="W122" s="5">
        <f t="shared" si="11"/>
        <v>49.772967049313344</v>
      </c>
      <c r="X122" s="5">
        <f t="shared" si="11"/>
        <v>60.643807703075495</v>
      </c>
      <c r="Y122" s="5">
        <f t="shared" si="11"/>
        <v>73.57387830882324</v>
      </c>
      <c r="Z122" s="5">
        <f t="shared" si="11"/>
        <v>91.72818085287156</v>
      </c>
      <c r="AA122" s="5">
        <f t="shared" si="11"/>
        <v>119.06822911060206</v>
      </c>
      <c r="AB122" s="5">
        <f t="shared" si="11"/>
        <v>161.36984042590331</v>
      </c>
      <c r="AC122" s="5">
        <f t="shared" si="11"/>
        <v>222.23294741604113</v>
      </c>
      <c r="AD122" s="5"/>
      <c r="AE122" s="5"/>
    </row>
    <row r="123" spans="3:31" x14ac:dyDescent="0.25">
      <c r="C123" s="5">
        <v>69</v>
      </c>
      <c r="D123" s="5">
        <f t="shared" si="12"/>
        <v>9.202708516461982</v>
      </c>
      <c r="E123" s="5">
        <f t="shared" si="11"/>
        <v>9.3709342609939483</v>
      </c>
      <c r="F123" s="5">
        <f t="shared" si="11"/>
        <v>9.8567939391454971</v>
      </c>
      <c r="G123" s="5">
        <f t="shared" si="11"/>
        <v>10.361639739278575</v>
      </c>
      <c r="H123" s="5">
        <f t="shared" si="11"/>
        <v>11.068661650787169</v>
      </c>
      <c r="I123" s="5">
        <f t="shared" si="11"/>
        <v>11.829430600556531</v>
      </c>
      <c r="J123" s="5">
        <f t="shared" si="11"/>
        <v>12.648904331280566</v>
      </c>
      <c r="K123" s="5">
        <f t="shared" si="11"/>
        <v>13.749511464961849</v>
      </c>
      <c r="L123" s="5">
        <f t="shared" si="11"/>
        <v>14.751206519292618</v>
      </c>
      <c r="M123" s="5">
        <f t="shared" si="11"/>
        <v>15.7760691337315</v>
      </c>
      <c r="N123" s="5">
        <f t="shared" si="11"/>
        <v>17.373322299183915</v>
      </c>
      <c r="O123" s="5">
        <f t="shared" si="11"/>
        <v>18.620211857334208</v>
      </c>
      <c r="P123" s="5">
        <f t="shared" si="11"/>
        <v>20.276017481564811</v>
      </c>
      <c r="Q123" s="5">
        <f t="shared" si="11"/>
        <v>22.289807928226558</v>
      </c>
      <c r="R123" s="5">
        <f t="shared" si="11"/>
        <v>24.756817768136955</v>
      </c>
      <c r="S123" s="5">
        <f t="shared" si="11"/>
        <v>28.061224422135144</v>
      </c>
      <c r="T123" s="5">
        <f t="shared" si="11"/>
        <v>32.031829359351079</v>
      </c>
      <c r="U123" s="5">
        <f t="shared" si="11"/>
        <v>37.334988918496222</v>
      </c>
      <c r="V123" s="5">
        <f t="shared" si="11"/>
        <v>44.037610664110161</v>
      </c>
      <c r="W123" s="5">
        <f t="shared" si="11"/>
        <v>51.219216338763886</v>
      </c>
      <c r="X123" s="5">
        <f t="shared" si="11"/>
        <v>62.364574127442125</v>
      </c>
      <c r="Y123" s="5">
        <f t="shared" si="11"/>
        <v>75.644466928049781</v>
      </c>
      <c r="Z123" s="5">
        <f t="shared" si="11"/>
        <v>94.343513626939512</v>
      </c>
      <c r="AA123" s="5">
        <f t="shared" si="11"/>
        <v>122.47234264586061</v>
      </c>
      <c r="AB123" s="5">
        <f t="shared" si="11"/>
        <v>165.94014499188813</v>
      </c>
      <c r="AC123" s="5">
        <f t="shared" si="11"/>
        <v>228.35869481310442</v>
      </c>
      <c r="AD123" s="5"/>
      <c r="AE123" s="5"/>
    </row>
    <row r="124" spans="3:31" x14ac:dyDescent="0.25">
      <c r="C124" s="5">
        <v>70</v>
      </c>
      <c r="D124" s="5">
        <f t="shared" si="12"/>
        <v>9.4704150275232024</v>
      </c>
      <c r="E124" s="5">
        <f t="shared" si="11"/>
        <v>9.6424419755462178</v>
      </c>
      <c r="F124" s="5">
        <f t="shared" si="11"/>
        <v>10.142346495806841</v>
      </c>
      <c r="G124" s="5">
        <f t="shared" si="11"/>
        <v>10.662054448644614</v>
      </c>
      <c r="H124" s="5">
        <f t="shared" si="11"/>
        <v>11.390051983107735</v>
      </c>
      <c r="I124" s="5">
        <f t="shared" si="11"/>
        <v>12.173305876981861</v>
      </c>
      <c r="J124" s="5">
        <f t="shared" si="11"/>
        <v>13.016995121481436</v>
      </c>
      <c r="K124" s="5">
        <f t="shared" si="11"/>
        <v>14.145915828545608</v>
      </c>
      <c r="L124" s="5">
        <f t="shared" si="11"/>
        <v>15.173997320615237</v>
      </c>
      <c r="M124" s="5">
        <f t="shared" si="11"/>
        <v>16.226994370296538</v>
      </c>
      <c r="N124" s="5">
        <f t="shared" si="11"/>
        <v>17.8687792450655</v>
      </c>
      <c r="O124" s="5">
        <f t="shared" si="11"/>
        <v>19.158530388817979</v>
      </c>
      <c r="P124" s="5">
        <f t="shared" si="11"/>
        <v>20.853044012640417</v>
      </c>
      <c r="Q124" s="5">
        <f t="shared" si="11"/>
        <v>22.929388911971287</v>
      </c>
      <c r="R124" s="5">
        <f t="shared" si="11"/>
        <v>25.469029473105739</v>
      </c>
      <c r="S124" s="5">
        <f t="shared" si="11"/>
        <v>28.862367183340286</v>
      </c>
      <c r="T124" s="5">
        <f t="shared" si="11"/>
        <v>32.949497479291672</v>
      </c>
      <c r="U124" s="5">
        <f t="shared" si="11"/>
        <v>38.394972408954317</v>
      </c>
      <c r="V124" s="5">
        <f t="shared" si="11"/>
        <v>45.281616966965821</v>
      </c>
      <c r="W124" s="5">
        <f t="shared" si="11"/>
        <v>52.685770763886282</v>
      </c>
      <c r="X124" s="5">
        <f t="shared" si="11"/>
        <v>64.108351911621682</v>
      </c>
      <c r="Y124" s="5">
        <f t="shared" si="11"/>
        <v>77.742275081393814</v>
      </c>
      <c r="Z124" s="5">
        <f t="shared" si="11"/>
        <v>96.994170551839971</v>
      </c>
      <c r="AA124" s="5">
        <f t="shared" si="11"/>
        <v>125.92269324266552</v>
      </c>
      <c r="AB124" s="5">
        <f t="shared" si="11"/>
        <v>170.57132987278987</v>
      </c>
      <c r="AC124" s="5">
        <f t="shared" si="11"/>
        <v>234.56150360481018</v>
      </c>
      <c r="AD124" s="5"/>
      <c r="AE124" s="5"/>
    </row>
    <row r="125" spans="3:31" x14ac:dyDescent="0.25">
      <c r="C125" s="5">
        <v>71</v>
      </c>
      <c r="D125" s="5">
        <f t="shared" si="12"/>
        <v>9.7419457731088883</v>
      </c>
      <c r="E125" s="5">
        <f t="shared" si="11"/>
        <v>9.9177972514001027</v>
      </c>
      <c r="F125" s="5">
        <f t="shared" si="11"/>
        <v>10.431944732875028</v>
      </c>
      <c r="G125" s="5">
        <f t="shared" si="11"/>
        <v>10.966732119601431</v>
      </c>
      <c r="H125" s="5">
        <f t="shared" si="11"/>
        <v>11.716016478500487</v>
      </c>
      <c r="I125" s="5">
        <f t="shared" si="11"/>
        <v>12.522086573927167</v>
      </c>
      <c r="J125" s="5">
        <f t="shared" si="11"/>
        <v>13.390347984722279</v>
      </c>
      <c r="K125" s="5">
        <f t="shared" si="11"/>
        <v>14.547882222449859</v>
      </c>
      <c r="L125" s="5">
        <f t="shared" si="11"/>
        <v>15.602650468531399</v>
      </c>
      <c r="M125" s="5">
        <f t="shared" si="11"/>
        <v>16.684137389070354</v>
      </c>
      <c r="N125" s="5">
        <f t="shared" si="11"/>
        <v>18.371036696757795</v>
      </c>
      <c r="O125" s="5">
        <f t="shared" si="11"/>
        <v>19.704444323602402</v>
      </c>
      <c r="P125" s="5">
        <f t="shared" si="11"/>
        <v>21.437956948017717</v>
      </c>
      <c r="Q125" s="5">
        <f t="shared" si="11"/>
        <v>23.577858520218037</v>
      </c>
      <c r="R125" s="5">
        <f t="shared" si="11"/>
        <v>26.191191066760524</v>
      </c>
      <c r="S125" s="5">
        <f t="shared" si="11"/>
        <v>29.674530946721269</v>
      </c>
      <c r="T125" s="5">
        <f t="shared" si="11"/>
        <v>33.879878332478754</v>
      </c>
      <c r="U125" s="5">
        <f t="shared" si="11"/>
        <v>39.469373099900118</v>
      </c>
      <c r="V125" s="5">
        <f t="shared" si="11"/>
        <v>46.542370039784693</v>
      </c>
      <c r="W125" s="5">
        <f t="shared" si="11"/>
        <v>54.172619223636971</v>
      </c>
      <c r="X125" s="5">
        <f t="shared" si="11"/>
        <v>65.875113452541754</v>
      </c>
      <c r="Y125" s="5">
        <f t="shared" si="11"/>
        <v>79.867264072904732</v>
      </c>
      <c r="Z125" s="5">
        <f t="shared" si="11"/>
        <v>99.680113880702493</v>
      </c>
      <c r="AA125" s="5">
        <f t="shared" si="11"/>
        <v>129.41923493793786</v>
      </c>
      <c r="AB125" s="5">
        <f t="shared" si="11"/>
        <v>175.26331894847408</v>
      </c>
      <c r="AC125" s="5">
        <f t="shared" si="11"/>
        <v>240.84122156519865</v>
      </c>
      <c r="AD125" s="5"/>
      <c r="AE125" s="5"/>
    </row>
    <row r="126" spans="3:31" x14ac:dyDescent="0.25">
      <c r="C126" s="5">
        <v>72</v>
      </c>
      <c r="D126" s="5">
        <f t="shared" si="12"/>
        <v>10.017300366470536</v>
      </c>
      <c r="E126" s="5">
        <f t="shared" si="11"/>
        <v>10.196999269784081</v>
      </c>
      <c r="F126" s="5">
        <f t="shared" si="11"/>
        <v>10.725587776774665</v>
      </c>
      <c r="G126" s="5">
        <f t="shared" si="11"/>
        <v>11.275671924940523</v>
      </c>
      <c r="H126" s="5">
        <f t="shared" si="11"/>
        <v>12.046554438173256</v>
      </c>
      <c r="I126" s="5">
        <f t="shared" si="11"/>
        <v>12.875772098977887</v>
      </c>
      <c r="J126" s="5">
        <f t="shared" si="11"/>
        <v>13.768962442460422</v>
      </c>
      <c r="K126" s="5">
        <f t="shared" si="11"/>
        <v>14.955408701421627</v>
      </c>
      <c r="L126" s="5">
        <f t="shared" si="11"/>
        <v>16.037162963773529</v>
      </c>
      <c r="M126" s="5">
        <f t="shared" si="11"/>
        <v>17.147494540950067</v>
      </c>
      <c r="N126" s="5">
        <f t="shared" si="11"/>
        <v>18.880090242336841</v>
      </c>
      <c r="O126" s="5">
        <f t="shared" si="11"/>
        <v>20.257951587389712</v>
      </c>
      <c r="P126" s="5">
        <f t="shared" si="11"/>
        <v>22.030750720377188</v>
      </c>
      <c r="Q126" s="5">
        <f t="shared" si="11"/>
        <v>24.235212481590207</v>
      </c>
      <c r="R126" s="5">
        <f t="shared" si="11"/>
        <v>26.923298477124348</v>
      </c>
      <c r="S126" s="5">
        <f t="shared" si="11"/>
        <v>30.497708895356187</v>
      </c>
      <c r="T126" s="5">
        <f t="shared" si="11"/>
        <v>34.822965258938801</v>
      </c>
      <c r="U126" s="5">
        <f t="shared" si="11"/>
        <v>40.558179882623826</v>
      </c>
      <c r="V126" s="5">
        <f t="shared" si="11"/>
        <v>47.819854694031491</v>
      </c>
      <c r="W126" s="5">
        <f t="shared" si="11"/>
        <v>55.679750780390748</v>
      </c>
      <c r="X126" s="5">
        <f t="shared" si="11"/>
        <v>67.664831571114718</v>
      </c>
      <c r="Y126" s="5">
        <f t="shared" si="11"/>
        <v>82.019395809416466</v>
      </c>
      <c r="Z126" s="5">
        <f t="shared" si="11"/>
        <v>102.40130644161168</v>
      </c>
      <c r="AA126" s="5">
        <f t="shared" si="11"/>
        <v>132.96192246535003</v>
      </c>
      <c r="AB126" s="5">
        <f t="shared" si="11"/>
        <v>180.01603727179943</v>
      </c>
      <c r="AC126" s="5">
        <f t="shared" si="11"/>
        <v>247.19769892212238</v>
      </c>
      <c r="AD126" s="5"/>
      <c r="AE126" s="5"/>
    </row>
    <row r="127" spans="3:31" x14ac:dyDescent="0.25">
      <c r="C127" s="5">
        <v>73</v>
      </c>
      <c r="D127" s="5">
        <f t="shared" si="12"/>
        <v>10.296478426307552</v>
      </c>
      <c r="E127" s="5">
        <f t="shared" si="11"/>
        <v>10.480047223549724</v>
      </c>
      <c r="F127" s="5">
        <f t="shared" si="11"/>
        <v>11.023274766334099</v>
      </c>
      <c r="G127" s="5">
        <f t="shared" si="11"/>
        <v>11.588873049181048</v>
      </c>
      <c r="H127" s="5">
        <f t="shared" si="11"/>
        <v>12.381665173212658</v>
      </c>
      <c r="I127" s="5">
        <f t="shared" si="11"/>
        <v>13.234361868075839</v>
      </c>
      <c r="J127" s="5">
        <f t="shared" si="11"/>
        <v>14.152838022889361</v>
      </c>
      <c r="K127" s="5">
        <f t="shared" si="11"/>
        <v>15.368493348083138</v>
      </c>
      <c r="L127" s="5">
        <f t="shared" si="11"/>
        <v>16.477531850528528</v>
      </c>
      <c r="M127" s="5">
        <f t="shared" si="11"/>
        <v>17.617062229971246</v>
      </c>
      <c r="N127" s="5">
        <f t="shared" si="11"/>
        <v>19.395935534392684</v>
      </c>
      <c r="O127" s="5">
        <f t="shared" si="11"/>
        <v>20.81905013545083</v>
      </c>
      <c r="P127" s="5">
        <f t="shared" si="11"/>
        <v>22.631419844119964</v>
      </c>
      <c r="Q127" s="5">
        <f t="shared" si="11"/>
        <v>24.901446586466477</v>
      </c>
      <c r="R127" s="5">
        <f t="shared" si="11"/>
        <v>27.665347690808375</v>
      </c>
      <c r="S127" s="5">
        <f t="shared" si="11"/>
        <v>31.331894311802806</v>
      </c>
      <c r="T127" s="5">
        <f t="shared" ref="E127:AC137" si="13">($C127/T$51)^T$52</f>
        <v>35.778751695270358</v>
      </c>
      <c r="U127" s="5">
        <f t="shared" si="13"/>
        <v>41.66138181217881</v>
      </c>
      <c r="V127" s="5">
        <f t="shared" si="13"/>
        <v>49.11405596710749</v>
      </c>
      <c r="W127" s="5">
        <f t="shared" si="13"/>
        <v>57.207154655283617</v>
      </c>
      <c r="X127" s="5">
        <f t="shared" si="13"/>
        <v>69.477479499888702</v>
      </c>
      <c r="Y127" s="5">
        <f t="shared" si="13"/>
        <v>84.19863278286239</v>
      </c>
      <c r="Z127" s="5">
        <f t="shared" si="13"/>
        <v>105.15771162093381</v>
      </c>
      <c r="AA127" s="5">
        <f t="shared" si="13"/>
        <v>136.55071123516851</v>
      </c>
      <c r="AB127" s="5">
        <f t="shared" si="13"/>
        <v>184.82941103439728</v>
      </c>
      <c r="AC127" s="5">
        <f t="shared" si="13"/>
        <v>253.6307882839501</v>
      </c>
      <c r="AD127" s="5"/>
      <c r="AE127" s="5"/>
    </row>
    <row r="128" spans="3:31" x14ac:dyDescent="0.25">
      <c r="C128" s="5">
        <v>74</v>
      </c>
      <c r="D128" s="5">
        <f t="shared" si="12"/>
        <v>10.579479576616386</v>
      </c>
      <c r="E128" s="5">
        <f t="shared" si="13"/>
        <v>10.766940316848645</v>
      </c>
      <c r="F128" s="5">
        <f t="shared" si="13"/>
        <v>11.325004852440625</v>
      </c>
      <c r="G128" s="5">
        <f t="shared" si="13"/>
        <v>11.906334688244092</v>
      </c>
      <c r="H128" s="5">
        <f t="shared" si="13"/>
        <v>12.721348004310157</v>
      </c>
      <c r="I128" s="5">
        <f t="shared" si="13"/>
        <v>13.597855305287707</v>
      </c>
      <c r="J128" s="5">
        <f t="shared" si="13"/>
        <v>14.541974260752358</v>
      </c>
      <c r="K128" s="5">
        <f t="shared" si="13"/>
        <v>15.787134272153329</v>
      </c>
      <c r="L128" s="5">
        <f t="shared" si="13"/>
        <v>16.923754215217507</v>
      </c>
      <c r="M128" s="5">
        <f t="shared" si="13"/>
        <v>18.092836911811869</v>
      </c>
      <c r="N128" s="5">
        <f t="shared" si="13"/>
        <v>19.918568288209325</v>
      </c>
      <c r="O128" s="5">
        <f t="shared" si="13"/>
        <v>21.38773795180186</v>
      </c>
      <c r="P128" s="5">
        <f t="shared" si="13"/>
        <v>23.239958913057777</v>
      </c>
      <c r="Q128" s="5">
        <f t="shared" si="13"/>
        <v>25.576556685248509</v>
      </c>
      <c r="R128" s="5">
        <f t="shared" si="13"/>
        <v>28.417334751372362</v>
      </c>
      <c r="S128" s="5">
        <f t="shared" si="13"/>
        <v>32.177080575294958</v>
      </c>
      <c r="T128" s="5">
        <f t="shared" si="13"/>
        <v>36.747231171931048</v>
      </c>
      <c r="U128" s="5">
        <f t="shared" si="13"/>
        <v>42.778968102742375</v>
      </c>
      <c r="V128" s="5">
        <f t="shared" si="13"/>
        <v>50.424959115920394</v>
      </c>
      <c r="W128" s="5">
        <f t="shared" si="13"/>
        <v>58.754820223750016</v>
      </c>
      <c r="X128" s="5">
        <f t="shared" si="13"/>
        <v>71.313030871223773</v>
      </c>
      <c r="Y128" s="5">
        <f t="shared" si="13"/>
        <v>86.404938053345731</v>
      </c>
      <c r="Z128" s="5">
        <f t="shared" si="13"/>
        <v>107.94929334734863</v>
      </c>
      <c r="AA128" s="5">
        <f t="shared" si="13"/>
        <v>140.18555731495172</v>
      </c>
      <c r="AB128" s="5">
        <f t="shared" si="13"/>
        <v>189.70336753390518</v>
      </c>
      <c r="AC128" s="5">
        <f t="shared" si="13"/>
        <v>260.14034456944336</v>
      </c>
      <c r="AD128" s="5"/>
      <c r="AE128" s="5"/>
    </row>
    <row r="129" spans="3:31" x14ac:dyDescent="0.25">
      <c r="C129" s="5">
        <v>75</v>
      </c>
      <c r="D129" s="5">
        <f t="shared" si="12"/>
        <v>10.866303446545915</v>
      </c>
      <c r="E129" s="5">
        <f t="shared" si="13"/>
        <v>11.057677764822675</v>
      </c>
      <c r="F129" s="5">
        <f t="shared" si="13"/>
        <v>11.630777197709843</v>
      </c>
      <c r="G129" s="5">
        <f t="shared" si="13"/>
        <v>12.228056049140259</v>
      </c>
      <c r="H129" s="5">
        <f t="shared" si="13"/>
        <v>13.065602261499199</v>
      </c>
      <c r="I129" s="5">
        <f t="shared" si="13"/>
        <v>13.966251842583013</v>
      </c>
      <c r="J129" s="5">
        <f t="shared" si="13"/>
        <v>14.936370697163568</v>
      </c>
      <c r="K129" s="5">
        <f t="shared" si="13"/>
        <v>16.211329609701501</v>
      </c>
      <c r="L129" s="5">
        <f t="shared" si="13"/>
        <v>17.375827185325953</v>
      </c>
      <c r="M129" s="5">
        <f t="shared" si="13"/>
        <v>18.574815092358278</v>
      </c>
      <c r="N129" s="5">
        <f t="shared" si="13"/>
        <v>20.447984280019988</v>
      </c>
      <c r="O129" s="5">
        <f t="shared" si="13"/>
        <v>21.964013048414369</v>
      </c>
      <c r="P129" s="5">
        <f t="shared" si="13"/>
        <v>23.856362598198892</v>
      </c>
      <c r="Q129" s="5">
        <f t="shared" si="13"/>
        <v>26.260538686700116</v>
      </c>
      <c r="R129" s="5">
        <f t="shared" si="13"/>
        <v>29.179255757752848</v>
      </c>
      <c r="S129" s="5">
        <f t="shared" si="13"/>
        <v>33.033261159054938</v>
      </c>
      <c r="T129" s="5">
        <f t="shared" si="13"/>
        <v>37.72839731063678</v>
      </c>
      <c r="U129" s="5">
        <f t="shared" si="13"/>
        <v>43.910928123169128</v>
      </c>
      <c r="V129" s="5">
        <f t="shared" si="13"/>
        <v>51.752549610722092</v>
      </c>
      <c r="W129" s="5">
        <f t="shared" si="13"/>
        <v>60.322737011245643</v>
      </c>
      <c r="X129" s="5">
        <f t="shared" si="13"/>
        <v>73.171459705963571</v>
      </c>
      <c r="Y129" s="5">
        <f t="shared" si="13"/>
        <v>88.638275232923505</v>
      </c>
      <c r="Z129" s="5">
        <f t="shared" si="13"/>
        <v>110.77601607655137</v>
      </c>
      <c r="AA129" s="5">
        <f t="shared" si="13"/>
        <v>143.86641741105126</v>
      </c>
      <c r="AB129" s="5">
        <f t="shared" si="13"/>
        <v>194.63783514257875</v>
      </c>
      <c r="AC129" s="5">
        <f t="shared" si="13"/>
        <v>266.72622494062068</v>
      </c>
      <c r="AD129" s="5"/>
      <c r="AE129" s="5"/>
    </row>
    <row r="130" spans="3:31" x14ac:dyDescent="0.25">
      <c r="C130" s="5">
        <v>76</v>
      </c>
      <c r="D130" s="5">
        <f t="shared" si="12"/>
        <v>11.156949670258561</v>
      </c>
      <c r="E130" s="5">
        <f t="shared" si="13"/>
        <v>11.352258793306602</v>
      </c>
      <c r="F130" s="5">
        <f t="shared" si="13"/>
        <v>11.940590976168423</v>
      </c>
      <c r="G130" s="5">
        <f t="shared" si="13"/>
        <v>12.554036349669909</v>
      </c>
      <c r="H130" s="5">
        <f t="shared" si="13"/>
        <v>13.41442728390313</v>
      </c>
      <c r="I130" s="5">
        <f t="shared" si="13"/>
        <v>14.339550919620997</v>
      </c>
      <c r="J130" s="5">
        <f t="shared" si="13"/>
        <v>15.336026879436483</v>
      </c>
      <c r="K130" s="5">
        <f t="shared" si="13"/>
        <v>16.641077522431228</v>
      </c>
      <c r="L130" s="5">
        <f t="shared" si="13"/>
        <v>17.833747928281589</v>
      </c>
      <c r="M130" s="5">
        <f t="shared" si="13"/>
        <v>19.062993326329519</v>
      </c>
      <c r="N130" s="5">
        <f t="shared" si="13"/>
        <v>20.984179345333775</v>
      </c>
      <c r="O130" s="5">
        <f t="shared" si="13"/>
        <v>22.547873464457588</v>
      </c>
      <c r="P130" s="5">
        <f t="shared" si="13"/>
        <v>24.4806256456244</v>
      </c>
      <c r="Q130" s="5">
        <f t="shared" si="13"/>
        <v>26.953388556354117</v>
      </c>
      <c r="R130" s="5">
        <f t="shared" si="13"/>
        <v>29.951106862755118</v>
      </c>
      <c r="S130" s="5">
        <f t="shared" si="13"/>
        <v>33.900429627715646</v>
      </c>
      <c r="T130" s="5">
        <f t="shared" si="13"/>
        <v>38.722243821866776</v>
      </c>
      <c r="U130" s="5">
        <f t="shared" si="13"/>
        <v>45.057251392726833</v>
      </c>
      <c r="V130" s="5">
        <f t="shared" si="13"/>
        <v>53.096813129199909</v>
      </c>
      <c r="W130" s="5">
        <f t="shared" si="13"/>
        <v>61.91089468914334</v>
      </c>
      <c r="X130" s="5">
        <f t="shared" si="13"/>
        <v>75.052740402576148</v>
      </c>
      <c r="Y130" s="5">
        <f t="shared" si="13"/>
        <v>90.898608470065255</v>
      </c>
      <c r="Z130" s="5">
        <f t="shared" si="13"/>
        <v>113.6378447765829</v>
      </c>
      <c r="AA130" s="5">
        <f t="shared" si="13"/>
        <v>147.59324885087747</v>
      </c>
      <c r="AB130" s="5">
        <f t="shared" si="13"/>
        <v>199.63274327720046</v>
      </c>
      <c r="AC130" s="5">
        <f t="shared" si="13"/>
        <v>273.38828873844972</v>
      </c>
      <c r="AD130" s="5"/>
      <c r="AE130" s="5"/>
    </row>
    <row r="131" spans="3:31" x14ac:dyDescent="0.25">
      <c r="C131" s="5">
        <v>77</v>
      </c>
      <c r="D131" s="5">
        <f t="shared" si="12"/>
        <v>11.451417886797037</v>
      </c>
      <c r="E131" s="5">
        <f t="shared" si="13"/>
        <v>11.650682638542802</v>
      </c>
      <c r="F131" s="5">
        <f t="shared" si="13"/>
        <v>12.254445372949466</v>
      </c>
      <c r="G131" s="5">
        <f t="shared" si="13"/>
        <v>12.884274818135376</v>
      </c>
      <c r="H131" s="5">
        <f t="shared" si="13"/>
        <v>13.767822419493028</v>
      </c>
      <c r="I131" s="5">
        <f t="shared" si="13"/>
        <v>14.717751983546087</v>
      </c>
      <c r="J131" s="5">
        <f t="shared" si="13"/>
        <v>15.740942360919169</v>
      </c>
      <c r="K131" s="5">
        <f t="shared" si="13"/>
        <v>17.076376196992943</v>
      </c>
      <c r="L131" s="5">
        <f t="shared" si="13"/>
        <v>18.297513650377297</v>
      </c>
      <c r="M131" s="5">
        <f t="shared" si="13"/>
        <v>19.557368215957265</v>
      </c>
      <c r="N131" s="5">
        <f t="shared" si="13"/>
        <v>21.527149377329824</v>
      </c>
      <c r="O131" s="5">
        <f t="shared" si="13"/>
        <v>23.139317265571137</v>
      </c>
      <c r="P131" s="5">
        <f t="shared" si="13"/>
        <v>25.11274287445055</v>
      </c>
      <c r="Q131" s="5">
        <f t="shared" si="13"/>
        <v>27.655102314983225</v>
      </c>
      <c r="R131" s="5">
        <f t="shared" si="13"/>
        <v>30.732884271605755</v>
      </c>
      <c r="S131" s="5">
        <f t="shared" si="13"/>
        <v>34.778579634846757</v>
      </c>
      <c r="T131" s="5">
        <f t="shared" si="13"/>
        <v>39.72876450246914</v>
      </c>
      <c r="U131" s="5">
        <f t="shared" si="13"/>
        <v>46.217927577004509</v>
      </c>
      <c r="V131" s="5">
        <f t="shared" si="13"/>
        <v>54.457735550807421</v>
      </c>
      <c r="W131" s="5">
        <f t="shared" si="13"/>
        <v>63.519283070795055</v>
      </c>
      <c r="X131" s="5">
        <f t="shared" si="13"/>
        <v>76.95684772673745</v>
      </c>
      <c r="Y131" s="5">
        <f t="shared" si="13"/>
        <v>93.185902434747732</v>
      </c>
      <c r="Z131" s="5">
        <f t="shared" si="13"/>
        <v>116.5347449137596</v>
      </c>
      <c r="AA131" s="5">
        <f t="shared" si="13"/>
        <v>151.36600956588336</v>
      </c>
      <c r="AB131" s="5">
        <f t="shared" si="13"/>
        <v>204.68802237022166</v>
      </c>
      <c r="AC131" s="5">
        <f t="shared" si="13"/>
        <v>280.12639742120899</v>
      </c>
      <c r="AD131" s="5"/>
      <c r="AE131" s="5"/>
    </row>
    <row r="132" spans="3:31" x14ac:dyDescent="0.25">
      <c r="C132" s="5">
        <v>78</v>
      </c>
      <c r="D132" s="5">
        <f t="shared" si="12"/>
        <v>11.749707739956291</v>
      </c>
      <c r="E132" s="5">
        <f t="shared" si="13"/>
        <v>11.952948546907084</v>
      </c>
      <c r="F132" s="5">
        <f t="shared" si="13"/>
        <v>12.57233958399995</v>
      </c>
      <c r="G132" s="5">
        <f t="shared" si="13"/>
        <v>13.218770693064524</v>
      </c>
      <c r="H132" s="5">
        <f t="shared" si="13"/>
        <v>14.125787024855192</v>
      </c>
      <c r="I132" s="5">
        <f t="shared" si="13"/>
        <v>15.100854488791319</v>
      </c>
      <c r="J132" s="5">
        <f t="shared" si="13"/>
        <v>16.151116700835978</v>
      </c>
      <c r="K132" s="5">
        <f t="shared" si="13"/>
        <v>17.517223844323681</v>
      </c>
      <c r="L132" s="5">
        <f t="shared" si="13"/>
        <v>18.767121595736832</v>
      </c>
      <c r="M132" s="5">
        <f t="shared" si="13"/>
        <v>20.057936409718057</v>
      </c>
      <c r="N132" s="5">
        <f t="shared" si="13"/>
        <v>22.076890325315333</v>
      </c>
      <c r="O132" s="5">
        <f t="shared" si="13"/>
        <v>23.738342543166233</v>
      </c>
      <c r="P132" s="5">
        <f t="shared" si="13"/>
        <v>25.752709174872148</v>
      </c>
      <c r="Q132" s="5">
        <f t="shared" si="13"/>
        <v>28.365676037131394</v>
      </c>
      <c r="R132" s="5">
        <f t="shared" si="13"/>
        <v>31.524584240562394</v>
      </c>
      <c r="S132" s="5">
        <f t="shared" si="13"/>
        <v>35.667704920579169</v>
      </c>
      <c r="T132" s="5">
        <f t="shared" si="13"/>
        <v>40.747953233361415</v>
      </c>
      <c r="U132" s="5">
        <f t="shared" si="13"/>
        <v>47.392946483984126</v>
      </c>
      <c r="V132" s="5">
        <f t="shared" si="13"/>
        <v>55.835302951322532</v>
      </c>
      <c r="W132" s="5">
        <f t="shared" si="13"/>
        <v>65.147892107749854</v>
      </c>
      <c r="X132" s="5">
        <f t="shared" si="13"/>
        <v>78.883756801335295</v>
      </c>
      <c r="Y132" s="5">
        <f t="shared" si="13"/>
        <v>95.500122304155113</v>
      </c>
      <c r="Z132" s="5">
        <f t="shared" si="13"/>
        <v>119.46668243916633</v>
      </c>
      <c r="AA132" s="5">
        <f t="shared" si="13"/>
        <v>155.18465807523313</v>
      </c>
      <c r="AB132" s="5">
        <f t="shared" si="13"/>
        <v>209.80360384206534</v>
      </c>
      <c r="AC132" s="5">
        <f t="shared" si="13"/>
        <v>286.9404145053748</v>
      </c>
      <c r="AD132" s="5"/>
      <c r="AE132" s="5"/>
    </row>
    <row r="133" spans="3:31" x14ac:dyDescent="0.25">
      <c r="C133" s="5">
        <v>79</v>
      </c>
      <c r="D133" s="5">
        <f t="shared" si="12"/>
        <v>12.051818878160397</v>
      </c>
      <c r="E133" s="5">
        <f t="shared" si="13"/>
        <v>12.259055774645192</v>
      </c>
      <c r="F133" s="5">
        <f t="shared" si="13"/>
        <v>12.894272815799539</v>
      </c>
      <c r="G133" s="5">
        <f t="shared" si="13"/>
        <v>13.557523222945051</v>
      </c>
      <c r="H133" s="5">
        <f t="shared" si="13"/>
        <v>14.488320464967552</v>
      </c>
      <c r="I133" s="5">
        <f t="shared" si="13"/>
        <v>15.488857896889471</v>
      </c>
      <c r="J133" s="5">
        <f t="shared" si="13"/>
        <v>16.566549464135367</v>
      </c>
      <c r="K133" s="5">
        <f t="shared" si="13"/>
        <v>17.963618699012656</v>
      </c>
      <c r="L133" s="5">
        <f t="shared" si="13"/>
        <v>19.242569045321034</v>
      </c>
      <c r="M133" s="5">
        <f t="shared" si="13"/>
        <v>20.564694601115413</v>
      </c>
      <c r="N133" s="5">
        <f t="shared" si="13"/>
        <v>22.633398193244215</v>
      </c>
      <c r="O133" s="5">
        <f t="shared" si="13"/>
        <v>24.344947413754209</v>
      </c>
      <c r="P133" s="5">
        <f t="shared" si="13"/>
        <v>26.400519506282929</v>
      </c>
      <c r="Q133" s="5">
        <f t="shared" si="13"/>
        <v>29.08510584970298</v>
      </c>
      <c r="R133" s="5">
        <f t="shared" si="13"/>
        <v>32.326203075577908</v>
      </c>
      <c r="S133" s="5">
        <f t="shared" si="13"/>
        <v>36.567799309322844</v>
      </c>
      <c r="T133" s="5">
        <f t="shared" si="13"/>
        <v>41.779803977321116</v>
      </c>
      <c r="U133" s="5">
        <f t="shared" si="13"/>
        <v>48.582298060266808</v>
      </c>
      <c r="V133" s="5">
        <f t="shared" si="13"/>
        <v>57.229501597620335</v>
      </c>
      <c r="W133" s="5">
        <f t="shared" si="13"/>
        <v>66.796711886120193</v>
      </c>
      <c r="X133" s="5">
        <f t="shared" si="13"/>
        <v>80.833443096870226</v>
      </c>
      <c r="Y133" s="5">
        <f t="shared" si="13"/>
        <v>97.841233748948994</v>
      </c>
      <c r="Z133" s="5">
        <f t="shared" si="13"/>
        <v>122.43362377568727</v>
      </c>
      <c r="AA133" s="5">
        <f t="shared" si="13"/>
        <v>159.04915347011561</v>
      </c>
      <c r="AB133" s="5">
        <f t="shared" si="13"/>
        <v>214.97942007453375</v>
      </c>
      <c r="AC133" s="5">
        <f t="shared" si="13"/>
        <v>293.83020550889989</v>
      </c>
      <c r="AD133" s="5"/>
      <c r="AE133" s="5"/>
    </row>
    <row r="134" spans="3:31" x14ac:dyDescent="0.25">
      <c r="C134" s="5">
        <v>80</v>
      </c>
      <c r="D134" s="5">
        <f t="shared" si="12"/>
        <v>12.357750954344207</v>
      </c>
      <c r="E134" s="5">
        <f t="shared" si="13"/>
        <v>12.569003587619489</v>
      </c>
      <c r="F134" s="5">
        <f t="shared" si="13"/>
        <v>13.220244285090162</v>
      </c>
      <c r="G134" s="5">
        <f t="shared" si="13"/>
        <v>13.900531665968959</v>
      </c>
      <c r="H134" s="5">
        <f t="shared" si="13"/>
        <v>14.855422112984728</v>
      </c>
      <c r="I134" s="5">
        <f t="shared" si="13"/>
        <v>15.881761676291324</v>
      </c>
      <c r="J134" s="5">
        <f t="shared" si="13"/>
        <v>16.987240221343651</v>
      </c>
      <c r="K134" s="5">
        <f t="shared" si="13"/>
        <v>18.415559018691233</v>
      </c>
      <c r="L134" s="5">
        <f t="shared" si="13"/>
        <v>19.72385331597248</v>
      </c>
      <c r="M134" s="5">
        <f t="shared" si="13"/>
        <v>21.07763952750906</v>
      </c>
      <c r="N134" s="5">
        <f t="shared" si="13"/>
        <v>23.196669038293216</v>
      </c>
      <c r="O134" s="5">
        <f t="shared" si="13"/>
        <v>24.959130018300879</v>
      </c>
      <c r="P134" s="5">
        <f t="shared" si="13"/>
        <v>27.056168895469092</v>
      </c>
      <c r="Q134" s="5">
        <f t="shared" si="13"/>
        <v>29.813387930606119</v>
      </c>
      <c r="R134" s="5">
        <f t="shared" si="13"/>
        <v>33.137737131016145</v>
      </c>
      <c r="S134" s="5">
        <f t="shared" si="13"/>
        <v>37.478856707573122</v>
      </c>
      <c r="T134" s="5">
        <f t="shared" si="13"/>
        <v>42.824310776861957</v>
      </c>
      <c r="U134" s="5">
        <f t="shared" si="13"/>
        <v>49.785972387446108</v>
      </c>
      <c r="V134" s="5">
        <f t="shared" si="13"/>
        <v>58.640317942650242</v>
      </c>
      <c r="W134" s="5">
        <f t="shared" si="13"/>
        <v>68.465732623088869</v>
      </c>
      <c r="X134" s="5">
        <f t="shared" si="13"/>
        <v>82.805882422233353</v>
      </c>
      <c r="Y134" s="5">
        <f t="shared" si="13"/>
        <v>100.20920292008174</v>
      </c>
      <c r="Z134" s="5">
        <f t="shared" si="13"/>
        <v>125.43553580554247</v>
      </c>
      <c r="AA134" s="5">
        <f t="shared" si="13"/>
        <v>162.95945539867171</v>
      </c>
      <c r="AB134" s="5">
        <f t="shared" si="13"/>
        <v>220.21540438526216</v>
      </c>
      <c r="AC134" s="5">
        <f t="shared" si="13"/>
        <v>300.79563789675882</v>
      </c>
      <c r="AD134" s="5"/>
      <c r="AE134" s="5"/>
    </row>
    <row r="135" spans="3:31" x14ac:dyDescent="0.25">
      <c r="C135" s="5">
        <v>81</v>
      </c>
      <c r="D135" s="5">
        <f t="shared" si="12"/>
        <v>12.667503625839441</v>
      </c>
      <c r="E135" s="5">
        <f t="shared" si="13"/>
        <v>12.882791261065156</v>
      </c>
      <c r="F135" s="5">
        <f t="shared" si="13"/>
        <v>13.550253218615877</v>
      </c>
      <c r="G135" s="5">
        <f t="shared" si="13"/>
        <v>14.247795289786779</v>
      </c>
      <c r="H135" s="5">
        <f t="shared" si="13"/>
        <v>15.22709135003122</v>
      </c>
      <c r="I135" s="5">
        <f t="shared" si="13"/>
        <v>16.279565302190946</v>
      </c>
      <c r="J135" s="5">
        <f t="shared" si="13"/>
        <v>17.413188548424149</v>
      </c>
      <c r="K135" s="5">
        <f t="shared" si="13"/>
        <v>18.873043083446166</v>
      </c>
      <c r="L135" s="5">
        <f t="shared" si="13"/>
        <v>20.210971759496594</v>
      </c>
      <c r="M135" s="5">
        <f t="shared" si="13"/>
        <v>21.596767968988939</v>
      </c>
      <c r="N135" s="5">
        <f t="shared" si="13"/>
        <v>23.766698969492587</v>
      </c>
      <c r="O135" s="5">
        <f t="shared" si="13"/>
        <v>25.580888521605466</v>
      </c>
      <c r="P135" s="5">
        <f t="shared" si="13"/>
        <v>27.719652434871961</v>
      </c>
      <c r="Q135" s="5">
        <f t="shared" si="13"/>
        <v>30.550518507447997</v>
      </c>
      <c r="R135" s="5">
        <f t="shared" si="13"/>
        <v>33.959182808416429</v>
      </c>
      <c r="S135" s="5">
        <f t="shared" si="13"/>
        <v>38.400871101800824</v>
      </c>
      <c r="T135" s="5">
        <f t="shared" si="13"/>
        <v>43.881467752191007</v>
      </c>
      <c r="U135" s="5">
        <f t="shared" si="13"/>
        <v>51.003959678620419</v>
      </c>
      <c r="V135" s="5">
        <f t="shared" si="13"/>
        <v>60.067738620606434</v>
      </c>
      <c r="W135" s="5">
        <f t="shared" si="13"/>
        <v>70.154944663549287</v>
      </c>
      <c r="X135" s="5">
        <f t="shared" si="13"/>
        <v>84.801050915842467</v>
      </c>
      <c r="Y135" s="5">
        <f t="shared" si="13"/>
        <v>102.60399643612188</v>
      </c>
      <c r="Z135" s="5">
        <f t="shared" si="13"/>
        <v>128.47238585830743</v>
      </c>
      <c r="AA135" s="5">
        <f t="shared" si="13"/>
        <v>166.91552405150355</v>
      </c>
      <c r="AB135" s="5">
        <f t="shared" si="13"/>
        <v>225.51149100316078</v>
      </c>
      <c r="AC135" s="5">
        <f t="shared" si="13"/>
        <v>307.83658102863819</v>
      </c>
      <c r="AD135" s="5"/>
      <c r="AE135" s="5"/>
    </row>
    <row r="136" spans="3:31" x14ac:dyDescent="0.25">
      <c r="C136" s="5">
        <v>82</v>
      </c>
      <c r="D136" s="5">
        <f t="shared" si="12"/>
        <v>12.981076554265064</v>
      </c>
      <c r="E136" s="5">
        <f t="shared" si="13"/>
        <v>13.200418079355638</v>
      </c>
      <c r="F136" s="5">
        <f t="shared" si="13"/>
        <v>13.884298852872501</v>
      </c>
      <c r="G136" s="5">
        <f t="shared" si="13"/>
        <v>14.599313371270947</v>
      </c>
      <c r="H136" s="5">
        <f t="shared" si="13"/>
        <v>15.603327565002296</v>
      </c>
      <c r="I136" s="5">
        <f t="shared" si="13"/>
        <v>16.682268256357411</v>
      </c>
      <c r="J136" s="5">
        <f t="shared" si="13"/>
        <v>17.844394026641726</v>
      </c>
      <c r="K136" s="5">
        <f t="shared" si="13"/>
        <v>19.336069195254765</v>
      </c>
      <c r="L136" s="5">
        <f t="shared" si="13"/>
        <v>20.70392176177748</v>
      </c>
      <c r="M136" s="5">
        <f t="shared" si="13"/>
        <v>22.122076747291793</v>
      </c>
      <c r="N136" s="5">
        <f t="shared" si="13"/>
        <v>24.343484146408542</v>
      </c>
      <c r="O136" s="5">
        <f t="shared" si="13"/>
        <v>26.210221111702673</v>
      </c>
      <c r="P136" s="5">
        <f t="shared" si="13"/>
        <v>28.390965280916475</v>
      </c>
      <c r="Q136" s="5">
        <f t="shared" si="13"/>
        <v>31.296493856279376</v>
      </c>
      <c r="R136" s="5">
        <f t="shared" si="13"/>
        <v>34.790536555304762</v>
      </c>
      <c r="S136" s="5">
        <f t="shared" si="13"/>
        <v>39.333836556422476</v>
      </c>
      <c r="T136" s="5">
        <f t="shared" si="13"/>
        <v>44.951269099243</v>
      </c>
      <c r="U136" s="5">
        <f t="shared" si="13"/>
        <v>52.236250275037754</v>
      </c>
      <c r="V136" s="5">
        <f t="shared" si="13"/>
        <v>61.511750442282278</v>
      </c>
      <c r="W136" s="5">
        <f t="shared" si="13"/>
        <v>71.864338476872618</v>
      </c>
      <c r="X136" s="5">
        <f t="shared" si="13"/>
        <v>86.818925037116543</v>
      </c>
      <c r="Y136" s="5">
        <f t="shared" si="13"/>
        <v>105.02558137106816</v>
      </c>
      <c r="Z136" s="5">
        <f t="shared" si="13"/>
        <v>131.54414169938963</v>
      </c>
      <c r="AA136" s="5">
        <f t="shared" si="13"/>
        <v>170.9173201477353</v>
      </c>
      <c r="AB136" s="5">
        <f t="shared" si="13"/>
        <v>230.86761504480094</v>
      </c>
      <c r="AC136" s="5">
        <f t="shared" si="13"/>
        <v>314.95290610866789</v>
      </c>
      <c r="AD136" s="5"/>
      <c r="AE136" s="5"/>
    </row>
    <row r="137" spans="3:31" x14ac:dyDescent="0.25">
      <c r="C137" s="5">
        <v>83</v>
      </c>
      <c r="D137" s="5">
        <f t="shared" si="12"/>
        <v>13.298469405421706</v>
      </c>
      <c r="E137" s="5">
        <f t="shared" si="13"/>
        <v>13.521883335776653</v>
      </c>
      <c r="F137" s="5">
        <f t="shared" si="13"/>
        <v>14.222380433866419</v>
      </c>
      <c r="G137" s="5">
        <f t="shared" si="13"/>
        <v>14.955085196287929</v>
      </c>
      <c r="H137" s="5">
        <f t="shared" si="13"/>
        <v>15.984130154372281</v>
      </c>
      <c r="I137" s="5">
        <f t="shared" si="13"/>
        <v>17.089870026972719</v>
      </c>
      <c r="J137" s="5">
        <f t="shared" si="13"/>
        <v>18.280856242432161</v>
      </c>
      <c r="K137" s="5">
        <f t="shared" si="13"/>
        <v>19.804635677441134</v>
      </c>
      <c r="L137" s="5">
        <f t="shared" si="13"/>
        <v>21.202700741926574</v>
      </c>
      <c r="M137" s="5">
        <f t="shared" si="13"/>
        <v>22.653562724758142</v>
      </c>
      <c r="N137" s="5">
        <f t="shared" si="13"/>
        <v>24.927020777874965</v>
      </c>
      <c r="O137" s="5">
        <f t="shared" si="13"/>
        <v>26.847125999287062</v>
      </c>
      <c r="P137" s="5">
        <f t="shared" si="13"/>
        <v>29.070102652402394</v>
      </c>
      <c r="Q137" s="5">
        <f t="shared" si="13"/>
        <v>32.051310300385637</v>
      </c>
      <c r="R137" s="5">
        <f t="shared" si="13"/>
        <v>35.631794864049048</v>
      </c>
      <c r="S137" s="5">
        <f t="shared" si="13"/>
        <v>40.277747211845863</v>
      </c>
      <c r="T137" s="5">
        <f t="shared" si="13"/>
        <v>46.033709087788004</v>
      </c>
      <c r="U137" s="5">
        <f t="shared" si="13"/>
        <v>53.482834642866159</v>
      </c>
      <c r="V137" s="5">
        <f t="shared" si="13"/>
        <v>62.972340390598895</v>
      </c>
      <c r="W137" s="5">
        <f t="shared" si="13"/>
        <v>73.593904653795462</v>
      </c>
      <c r="X137" s="5">
        <f t="shared" si="13"/>
        <v>88.859481558273146</v>
      </c>
      <c r="Y137" s="5">
        <f t="shared" ref="E137:AC147" si="14">($C137/Y$51)^Y$52</f>
        <v>107.47392524262744</v>
      </c>
      <c r="Z137" s="5">
        <f t="shared" si="14"/>
        <v>134.65077151893959</v>
      </c>
      <c r="AA137" s="5">
        <f t="shared" si="14"/>
        <v>174.96480492160012</v>
      </c>
      <c r="AB137" s="5">
        <f t="shared" si="14"/>
        <v>236.28371249169558</v>
      </c>
      <c r="AC137" s="5">
        <f t="shared" si="14"/>
        <v>322.14448613708146</v>
      </c>
      <c r="AD137" s="5"/>
      <c r="AE137" s="5"/>
    </row>
    <row r="138" spans="3:31" x14ac:dyDescent="0.25">
      <c r="C138" s="5">
        <v>84</v>
      </c>
      <c r="D138" s="5">
        <f t="shared" si="12"/>
        <v>13.619681849189886</v>
      </c>
      <c r="E138" s="5">
        <f t="shared" si="14"/>
        <v>13.847186332308532</v>
      </c>
      <c r="F138" s="5">
        <f t="shared" si="14"/>
        <v>14.564497216882316</v>
      </c>
      <c r="G138" s="5">
        <f t="shared" si="14"/>
        <v>15.31511005947873</v>
      </c>
      <c r="H138" s="5">
        <f t="shared" si="14"/>
        <v>16.36949852200981</v>
      </c>
      <c r="I138" s="5">
        <f t="shared" si="14"/>
        <v>17.502370108475716</v>
      </c>
      <c r="J138" s="5">
        <f t="shared" si="14"/>
        <v>18.722574787276539</v>
      </c>
      <c r="K138" s="5">
        <f t="shared" si="14"/>
        <v>20.278740874152362</v>
      </c>
      <c r="L138" s="5">
        <f t="shared" si="14"/>
        <v>21.707306151462753</v>
      </c>
      <c r="M138" s="5">
        <f t="shared" si="14"/>
        <v>23.191222803327733</v>
      </c>
      <c r="N138" s="5">
        <f t="shared" si="14"/>
        <v>25.517305120771919</v>
      </c>
      <c r="O138" s="5">
        <f t="shared" si="14"/>
        <v>27.491601417158435</v>
      </c>
      <c r="P138" s="5">
        <f t="shared" si="14"/>
        <v>29.757059828954706</v>
      </c>
      <c r="Q138" s="5">
        <f t="shared" si="14"/>
        <v>32.814964209122557</v>
      </c>
      <c r="R138" s="5">
        <f t="shared" si="14"/>
        <v>36.482954270756473</v>
      </c>
      <c r="S138" s="5">
        <f t="shared" si="14"/>
        <v>41.232597282588131</v>
      </c>
      <c r="T138" s="5">
        <f t="shared" si="14"/>
        <v>47.128782059608362</v>
      </c>
      <c r="U138" s="5">
        <f t="shared" si="14"/>
        <v>54.743703370084006</v>
      </c>
      <c r="V138" s="5">
        <f t="shared" si="14"/>
        <v>64.449495616300752</v>
      </c>
      <c r="W138" s="5">
        <f t="shared" si="14"/>
        <v>75.343633903422514</v>
      </c>
      <c r="X138" s="5">
        <f t="shared" si="14"/>
        <v>90.922697556432638</v>
      </c>
      <c r="Y138" s="5">
        <f t="shared" si="14"/>
        <v>109.94899600093102</v>
      </c>
      <c r="Z138" s="5">
        <f t="shared" si="14"/>
        <v>137.79224392117595</v>
      </c>
      <c r="AA138" s="5">
        <f t="shared" si="14"/>
        <v>179.05794010952357</v>
      </c>
      <c r="AB138" s="5">
        <f t="shared" si="14"/>
        <v>241.75972016842638</v>
      </c>
      <c r="AC138" s="5">
        <f t="shared" si="14"/>
        <v>329.41119586371826</v>
      </c>
      <c r="AD138" s="5"/>
      <c r="AE138" s="5"/>
    </row>
    <row r="139" spans="3:31" x14ac:dyDescent="0.25">
      <c r="C139" s="5">
        <v>85</v>
      </c>
      <c r="D139" s="5">
        <f t="shared" si="12"/>
        <v>13.944713559431959</v>
      </c>
      <c r="E139" s="5">
        <f t="shared" si="14"/>
        <v>14.176326379416381</v>
      </c>
      <c r="F139" s="5">
        <f t="shared" si="14"/>
        <v>14.910648466259236</v>
      </c>
      <c r="G139" s="5">
        <f t="shared" si="14"/>
        <v>15.679387264047234</v>
      </c>
      <c r="H139" s="5">
        <f t="shared" si="14"/>
        <v>16.759432078999797</v>
      </c>
      <c r="I139" s="5">
        <f t="shared" si="14"/>
        <v>17.919768001411519</v>
      </c>
      <c r="J139" s="5">
        <f t="shared" si="14"/>
        <v>19.169549257579842</v>
      </c>
      <c r="K139" s="5">
        <f t="shared" si="14"/>
        <v>20.758383149853568</v>
      </c>
      <c r="L139" s="5">
        <f t="shared" si="14"/>
        <v>22.217735473522151</v>
      </c>
      <c r="M139" s="5">
        <f t="shared" si="14"/>
        <v>23.735053923571574</v>
      </c>
      <c r="N139" s="5">
        <f t="shared" si="14"/>
        <v>26.114333478848657</v>
      </c>
      <c r="O139" s="5">
        <f t="shared" si="14"/>
        <v>28.143645619687231</v>
      </c>
      <c r="P139" s="5">
        <f t="shared" si="14"/>
        <v>30.45183214953083</v>
      </c>
      <c r="Q139" s="5">
        <f t="shared" si="14"/>
        <v>33.587451996794087</v>
      </c>
      <c r="R139" s="5">
        <f t="shared" si="14"/>
        <v>37.344011354210693</v>
      </c>
      <c r="S139" s="5">
        <f t="shared" si="14"/>
        <v>42.198381055462214</v>
      </c>
      <c r="T139" s="5">
        <f t="shared" si="14"/>
        <v>48.23648242674242</v>
      </c>
      <c r="U139" s="5">
        <f t="shared" si="14"/>
        <v>56.018847163483308</v>
      </c>
      <c r="V139" s="5">
        <f t="shared" si="14"/>
        <v>65.943203433807909</v>
      </c>
      <c r="W139" s="5">
        <f t="shared" si="14"/>
        <v>77.113517050337066</v>
      </c>
      <c r="X139" s="5">
        <f t="shared" si="14"/>
        <v>93.008550406013114</v>
      </c>
      <c r="Y139" s="5">
        <f t="shared" si="14"/>
        <v>112.45076201767088</v>
      </c>
      <c r="Z139" s="5">
        <f t="shared" si="14"/>
        <v>140.96852791410109</v>
      </c>
      <c r="AA139" s="5">
        <f t="shared" si="14"/>
        <v>183.19668793768525</v>
      </c>
      <c r="AB139" s="5">
        <f t="shared" si="14"/>
        <v>247.29557572158379</v>
      </c>
      <c r="AC139" s="5">
        <f t="shared" si="14"/>
        <v>336.75291174326719</v>
      </c>
      <c r="AD139" s="5"/>
      <c r="AE139" s="5"/>
    </row>
    <row r="140" spans="3:31" x14ac:dyDescent="0.25">
      <c r="C140" s="5">
        <v>86</v>
      </c>
      <c r="D140" s="5">
        <f t="shared" si="12"/>
        <v>14.273564213897542</v>
      </c>
      <c r="E140" s="5">
        <f t="shared" si="14"/>
        <v>14.50930279584778</v>
      </c>
      <c r="F140" s="5">
        <f t="shared" si="14"/>
        <v>15.260833455174632</v>
      </c>
      <c r="G140" s="5">
        <f t="shared" si="14"/>
        <v>16.047916121556142</v>
      </c>
      <c r="H140" s="5">
        <f t="shared" si="14"/>
        <v>17.153930243471631</v>
      </c>
      <c r="I140" s="5">
        <f t="shared" si="14"/>
        <v>18.342063212286419</v>
      </c>
      <c r="J140" s="5">
        <f t="shared" si="14"/>
        <v>19.621779254554156</v>
      </c>
      <c r="K140" s="5">
        <f t="shared" si="14"/>
        <v>21.243560888841131</v>
      </c>
      <c r="L140" s="5">
        <f t="shared" si="14"/>
        <v>22.733986222096412</v>
      </c>
      <c r="M140" s="5">
        <f t="shared" si="14"/>
        <v>24.285053063758735</v>
      </c>
      <c r="N140" s="5">
        <f t="shared" si="14"/>
        <v>26.718102201589215</v>
      </c>
      <c r="O140" s="5">
        <f t="shared" si="14"/>
        <v>28.803256882299102</v>
      </c>
      <c r="P140" s="5">
        <f t="shared" si="14"/>
        <v>31.154415010981609</v>
      </c>
      <c r="Q140" s="5">
        <f t="shared" si="14"/>
        <v>34.368770121570677</v>
      </c>
      <c r="R140" s="5">
        <f t="shared" si="14"/>
        <v>38.214962734847333</v>
      </c>
      <c r="S140" s="5">
        <f t="shared" si="14"/>
        <v>43.175092887828598</v>
      </c>
      <c r="T140" s="5">
        <f t="shared" si="14"/>
        <v>49.356804669791018</v>
      </c>
      <c r="U140" s="5">
        <f t="shared" si="14"/>
        <v>57.30825684578226</v>
      </c>
      <c r="V140" s="5">
        <f t="shared" si="14"/>
        <v>67.45345131721939</v>
      </c>
      <c r="W140" s="5">
        <f t="shared" si="14"/>
        <v>78.903545031816748</v>
      </c>
      <c r="X140" s="5">
        <f t="shared" si="14"/>
        <v>95.117017771403397</v>
      </c>
      <c r="Y140" s="5">
        <f t="shared" si="14"/>
        <v>114.97919207563345</v>
      </c>
      <c r="Z140" s="5">
        <f t="shared" si="14"/>
        <v>144.17959289959401</v>
      </c>
      <c r="AA140" s="5">
        <f t="shared" si="14"/>
        <v>187.38101111002777</v>
      </c>
      <c r="AB140" s="5">
        <f t="shared" si="14"/>
        <v>252.89121759947133</v>
      </c>
      <c r="AC140" s="5">
        <f t="shared" si="14"/>
        <v>344.16951189217593</v>
      </c>
      <c r="AD140" s="5"/>
      <c r="AE140" s="5"/>
    </row>
    <row r="141" spans="3:31" x14ac:dyDescent="0.25">
      <c r="C141" s="5">
        <v>87</v>
      </c>
      <c r="D141" s="5">
        <f t="shared" si="12"/>
        <v>14.606233494132221</v>
      </c>
      <c r="E141" s="5">
        <f t="shared" si="14"/>
        <v>14.846114908437578</v>
      </c>
      <c r="F141" s="5">
        <f t="shared" si="14"/>
        <v>15.615051465436034</v>
      </c>
      <c r="G141" s="5">
        <f t="shared" si="14"/>
        <v>16.42069595173017</v>
      </c>
      <c r="H141" s="5">
        <f t="shared" si="14"/>
        <v>17.552992440433592</v>
      </c>
      <c r="I141" s="5">
        <f t="shared" si="14"/>
        <v>18.769255253427829</v>
      </c>
      <c r="J141" s="5">
        <f t="shared" si="14"/>
        <v>20.079264384105787</v>
      </c>
      <c r="K141" s="5">
        <f t="shared" si="14"/>
        <v>21.734272494773062</v>
      </c>
      <c r="L141" s="5">
        <f t="shared" si="14"/>
        <v>23.256055941298001</v>
      </c>
      <c r="M141" s="5">
        <f t="shared" si="14"/>
        <v>24.841217238956471</v>
      </c>
      <c r="N141" s="5">
        <f t="shared" si="14"/>
        <v>27.328607683118168</v>
      </c>
      <c r="O141" s="5">
        <f t="shared" si="14"/>
        <v>29.470433500977681</v>
      </c>
      <c r="P141" s="5">
        <f t="shared" si="14"/>
        <v>31.86480386666355</v>
      </c>
      <c r="Q141" s="5">
        <f t="shared" si="14"/>
        <v>35.158915084445859</v>
      </c>
      <c r="R141" s="5">
        <f t="shared" si="14"/>
        <v>39.095805073765696</v>
      </c>
      <c r="S141" s="5">
        <f t="shared" si="14"/>
        <v>44.162727205909356</v>
      </c>
      <c r="T141" s="5">
        <f t="shared" si="14"/>
        <v>50.489743336284256</v>
      </c>
      <c r="U141" s="5">
        <f t="shared" si="14"/>
        <v>58.611923352840066</v>
      </c>
      <c r="V141" s="5">
        <f t="shared" si="14"/>
        <v>68.980226896459669</v>
      </c>
      <c r="W141" s="5">
        <f t="shared" si="14"/>
        <v>80.713708895147562</v>
      </c>
      <c r="X141" s="5">
        <f t="shared" si="14"/>
        <v>97.248077599899617</v>
      </c>
      <c r="Y141" s="5">
        <f t="shared" si="14"/>
        <v>117.53425535861278</v>
      </c>
      <c r="Z141" s="5">
        <f t="shared" si="14"/>
        <v>147.42540866385684</v>
      </c>
      <c r="AA141" s="5">
        <f t="shared" si="14"/>
        <v>191.61087279669971</v>
      </c>
      <c r="AB141" s="5">
        <f t="shared" si="14"/>
        <v>258.54658503254598</v>
      </c>
      <c r="AC141" s="5">
        <f t="shared" si="14"/>
        <v>351.6608760471351</v>
      </c>
      <c r="AD141" s="5"/>
      <c r="AE141" s="5"/>
    </row>
    <row r="142" spans="3:31" x14ac:dyDescent="0.25">
      <c r="C142" s="5">
        <v>88</v>
      </c>
      <c r="D142" s="5">
        <f t="shared" si="12"/>
        <v>14.942721085389492</v>
      </c>
      <c r="E142" s="5">
        <f t="shared" si="14"/>
        <v>15.186762051919457</v>
      </c>
      <c r="F142" s="5">
        <f t="shared" si="14"/>
        <v>15.973301787280031</v>
      </c>
      <c r="G142" s="5">
        <f t="shared" si="14"/>
        <v>16.797726082265932</v>
      </c>
      <c r="H142" s="5">
        <f t="shared" si="14"/>
        <v>17.956618101612843</v>
      </c>
      <c r="I142" s="5">
        <f t="shared" si="14"/>
        <v>19.201343642849061</v>
      </c>
      <c r="J142" s="5">
        <f t="shared" si="14"/>
        <v>20.542004256726386</v>
      </c>
      <c r="K142" s="5">
        <f t="shared" si="14"/>
        <v>22.230516390215922</v>
      </c>
      <c r="L142" s="5">
        <f t="shared" si="14"/>
        <v>23.783942204651254</v>
      </c>
      <c r="M142" s="5">
        <f t="shared" si="14"/>
        <v>25.403543500161884</v>
      </c>
      <c r="N142" s="5">
        <f t="shared" si="14"/>
        <v>27.945846361145158</v>
      </c>
      <c r="O142" s="5">
        <f t="shared" si="14"/>
        <v>30.14517379178459</v>
      </c>
      <c r="P142" s="5">
        <f t="shared" si="14"/>
        <v>32.582994225100173</v>
      </c>
      <c r="Q142" s="5">
        <f t="shared" si="14"/>
        <v>35.957883428229337</v>
      </c>
      <c r="R142" s="5">
        <f t="shared" si="14"/>
        <v>39.986535071774952</v>
      </c>
      <c r="S142" s="5">
        <f t="shared" si="14"/>
        <v>45.161278503161576</v>
      </c>
      <c r="T142" s="5">
        <f t="shared" si="14"/>
        <v>51.63529303910569</v>
      </c>
      <c r="U142" s="5">
        <f t="shared" si="14"/>
        <v>59.929837730970753</v>
      </c>
      <c r="V142" s="5">
        <f t="shared" si="14"/>
        <v>70.52351795356158</v>
      </c>
      <c r="W142" s="5">
        <f t="shared" si="14"/>
        <v>82.543999795032335</v>
      </c>
      <c r="X142" s="5">
        <f t="shared" si="14"/>
        <v>99.401708114894276</v>
      </c>
      <c r="Y142" s="5">
        <f t="shared" si="14"/>
        <v>120.11592144168512</v>
      </c>
      <c r="Z142" s="5">
        <f t="shared" si="14"/>
        <v>150.70594536820172</v>
      </c>
      <c r="AA142" s="5">
        <f t="shared" si="14"/>
        <v>195.88623662290698</v>
      </c>
      <c r="AB142" s="5">
        <f t="shared" si="14"/>
        <v>264.26161801455532</v>
      </c>
      <c r="AC142" s="5">
        <f t="shared" si="14"/>
        <v>359.22688552507043</v>
      </c>
      <c r="AD142" s="5"/>
      <c r="AE142" s="5"/>
    </row>
    <row r="143" spans="3:31" x14ac:dyDescent="0.25">
      <c r="C143" s="5">
        <v>89</v>
      </c>
      <c r="D143" s="5">
        <f t="shared" si="12"/>
        <v>15.283026676545671</v>
      </c>
      <c r="E143" s="5">
        <f t="shared" si="14"/>
        <v>15.531243568744078</v>
      </c>
      <c r="F143" s="5">
        <f t="shared" si="14"/>
        <v>16.335583719178079</v>
      </c>
      <c r="G143" s="5">
        <f t="shared" si="14"/>
        <v>17.179005848648568</v>
      </c>
      <c r="H143" s="5">
        <f t="shared" si="14"/>
        <v>18.364806665301121</v>
      </c>
      <c r="I143" s="5">
        <f t="shared" si="14"/>
        <v>19.638327904118889</v>
      </c>
      <c r="J143" s="5">
        <f t="shared" si="14"/>
        <v>21.009998487387783</v>
      </c>
      <c r="K143" s="5">
        <f t="shared" si="14"/>
        <v>22.732291016207189</v>
      </c>
      <c r="L143" s="5">
        <f t="shared" si="14"/>
        <v>24.317642614408108</v>
      </c>
      <c r="M143" s="5">
        <f t="shared" si="14"/>
        <v>25.972028933463779</v>
      </c>
      <c r="N143" s="5">
        <f t="shared" si="14"/>
        <v>28.569814715945967</v>
      </c>
      <c r="O143" s="5">
        <f t="shared" si="14"/>
        <v>30.827476090396239</v>
      </c>
      <c r="P143" s="5">
        <f t="shared" si="14"/>
        <v>33.308981648689837</v>
      </c>
      <c r="Q143" s="5">
        <f t="shared" si="14"/>
        <v>36.7656717365752</v>
      </c>
      <c r="R143" s="5">
        <f t="shared" si="14"/>
        <v>40.887149468473474</v>
      </c>
      <c r="S143" s="5">
        <f t="shared" si="14"/>
        <v>46.170741338707209</v>
      </c>
      <c r="T143" s="5">
        <f t="shared" si="14"/>
        <v>52.793448454970935</v>
      </c>
      <c r="U143" s="5">
        <f t="shared" si="14"/>
        <v>61.26199113435014</v>
      </c>
      <c r="V143" s="5">
        <f t="shared" si="14"/>
        <v>72.083312419079249</v>
      </c>
      <c r="W143" s="5">
        <f t="shared" si="14"/>
        <v>84.39440899108871</v>
      </c>
      <c r="X143" s="5">
        <f t="shared" si="14"/>
        <v>101.57788780930406</v>
      </c>
      <c r="Y143" s="5">
        <f t="shared" si="14"/>
        <v>122.72416028182774</v>
      </c>
      <c r="Z143" s="5">
        <f t="shared" si="14"/>
        <v>154.02117354016158</v>
      </c>
      <c r="AA143" s="5">
        <f t="shared" si="14"/>
        <v>200.20706665815436</v>
      </c>
      <c r="AB143" s="5">
        <f t="shared" si="14"/>
        <v>270.03625728433877</v>
      </c>
      <c r="AC143" s="5">
        <f t="shared" si="14"/>
        <v>366.86742318456896</v>
      </c>
      <c r="AD143" s="5"/>
      <c r="AE143" s="5"/>
    </row>
    <row r="144" spans="3:31" x14ac:dyDescent="0.25">
      <c r="C144" s="5">
        <v>90</v>
      </c>
      <c r="D144" s="5">
        <f t="shared" si="12"/>
        <v>15.627149960017773</v>
      </c>
      <c r="E144" s="5">
        <f t="shared" si="14"/>
        <v>15.879558808903363</v>
      </c>
      <c r="F144" s="5">
        <f t="shared" si="14"/>
        <v>16.701896567649033</v>
      </c>
      <c r="G144" s="5">
        <f t="shared" si="14"/>
        <v>17.564534593974468</v>
      </c>
      <c r="H144" s="5">
        <f t="shared" si="14"/>
        <v>18.777557576205513</v>
      </c>
      <c r="I144" s="5">
        <f t="shared" si="14"/>
        <v>20.080207566235373</v>
      </c>
      <c r="J144" s="5">
        <f t="shared" si="14"/>
        <v>21.483246695440457</v>
      </c>
      <c r="K144" s="5">
        <f t="shared" si="14"/>
        <v>23.239594831832797</v>
      </c>
      <c r="L144" s="5">
        <f t="shared" si="14"/>
        <v>24.857154800887155</v>
      </c>
      <c r="M144" s="5">
        <f t="shared" si="14"/>
        <v>26.546670659233321</v>
      </c>
      <c r="N144" s="5">
        <f t="shared" si="14"/>
        <v>29.200509269378738</v>
      </c>
      <c r="O144" s="5">
        <f t="shared" si="14"/>
        <v>31.51733875165613</v>
      </c>
      <c r="P144" s="5">
        <f t="shared" si="14"/>
        <v>34.042761752458176</v>
      </c>
      <c r="Q144" s="5">
        <f t="shared" si="14"/>
        <v>37.582276633043378</v>
      </c>
      <c r="R144" s="5">
        <f t="shared" si="14"/>
        <v>41.797645041359793</v>
      </c>
      <c r="S144" s="5">
        <f t="shared" si="14"/>
        <v>47.191110335816916</v>
      </c>
      <c r="T144" s="5">
        <f t="shared" si="14"/>
        <v>53.964204322958871</v>
      </c>
      <c r="U144" s="5">
        <f t="shared" si="14"/>
        <v>62.608374822512808</v>
      </c>
      <c r="V144" s="5">
        <f t="shared" si="14"/>
        <v>73.659598368625112</v>
      </c>
      <c r="W144" s="5">
        <f t="shared" si="14"/>
        <v>86.264927845434016</v>
      </c>
      <c r="X144" s="5">
        <f t="shared" si="14"/>
        <v>103.7765954392281</v>
      </c>
      <c r="Y144" s="5">
        <f t="shared" si="14"/>
        <v>125.35894220886519</v>
      </c>
      <c r="Z144" s="5">
        <f t="shared" si="14"/>
        <v>157.37106406490841</v>
      </c>
      <c r="AA144" s="5">
        <f t="shared" si="14"/>
        <v>204.57332740586216</v>
      </c>
      <c r="AB144" s="5">
        <f t="shared" si="14"/>
        <v>275.87044430826478</v>
      </c>
      <c r="AC144" s="5">
        <f t="shared" si="14"/>
        <v>374.58237338867013</v>
      </c>
      <c r="AD144" s="5"/>
      <c r="AE144" s="5"/>
    </row>
    <row r="145" spans="2:31" x14ac:dyDescent="0.25">
      <c r="C145" s="5">
        <v>91</v>
      </c>
      <c r="D145" s="5">
        <f t="shared" si="12"/>
        <v>15.975090631684045</v>
      </c>
      <c r="E145" s="5">
        <f t="shared" si="14"/>
        <v>16.231707129760697</v>
      </c>
      <c r="F145" s="5">
        <f t="shared" si="14"/>
        <v>17.0722396470779</v>
      </c>
      <c r="G145" s="5">
        <f t="shared" si="14"/>
        <v>17.954311668780047</v>
      </c>
      <c r="H145" s="5">
        <f t="shared" si="14"/>
        <v>19.194870285304305</v>
      </c>
      <c r="I145" s="5">
        <f t="shared" si="14"/>
        <v>20.526982163504066</v>
      </c>
      <c r="J145" s="5">
        <f t="shared" si="14"/>
        <v>21.961748504515295</v>
      </c>
      <c r="K145" s="5">
        <f t="shared" si="14"/>
        <v>23.752426313818876</v>
      </c>
      <c r="L145" s="5">
        <f t="shared" si="14"/>
        <v>25.402476421835313</v>
      </c>
      <c r="M145" s="5">
        <f t="shared" si="14"/>
        <v>27.127465831342263</v>
      </c>
      <c r="N145" s="5">
        <f t="shared" si="14"/>
        <v>29.837926583933662</v>
      </c>
      <c r="O145" s="5">
        <f t="shared" si="14"/>
        <v>32.214760149142563</v>
      </c>
      <c r="P145" s="5">
        <f t="shared" si="14"/>
        <v>34.784330202852985</v>
      </c>
      <c r="Q145" s="5">
        <f t="shared" si="14"/>
        <v>38.407694780192635</v>
      </c>
      <c r="R145" s="5">
        <f t="shared" si="14"/>
        <v>42.718018604973309</v>
      </c>
      <c r="S145" s="5">
        <f t="shared" si="14"/>
        <v>48.222380180445747</v>
      </c>
      <c r="T145" s="5">
        <f t="shared" si="14"/>
        <v>55.14755544309228</v>
      </c>
      <c r="U145" s="5">
        <f t="shared" si="14"/>
        <v>63.968980157934283</v>
      </c>
      <c r="V145" s="5">
        <f t="shared" si="14"/>
        <v>75.252364019525828</v>
      </c>
      <c r="W145" s="5">
        <f t="shared" si="14"/>
        <v>88.155547820351131</v>
      </c>
      <c r="X145" s="5">
        <f t="shared" si="14"/>
        <v>105.99781001782289</v>
      </c>
      <c r="Y145" s="5">
        <f t="shared" si="14"/>
        <v>128.02023791673025</v>
      </c>
      <c r="Z145" s="5">
        <f t="shared" si="14"/>
        <v>160.7555881769683</v>
      </c>
      <c r="AA145" s="5">
        <f t="shared" si="14"/>
        <v>208.98498379333634</v>
      </c>
      <c r="AB145" s="5">
        <f t="shared" si="14"/>
        <v>281.76412126327261</v>
      </c>
      <c r="AC145" s="5">
        <f t="shared" si="14"/>
        <v>382.37162196895946</v>
      </c>
      <c r="AD145" s="5"/>
      <c r="AE145" s="5"/>
    </row>
    <row r="146" spans="2:31" x14ac:dyDescent="0.25">
      <c r="C146" s="5">
        <v>92</v>
      </c>
      <c r="D146" s="5">
        <f t="shared" si="12"/>
        <v>16.32684839080726</v>
      </c>
      <c r="E146" s="5">
        <f t="shared" si="14"/>
        <v>16.587687895886802</v>
      </c>
      <c r="F146" s="5">
        <f t="shared" si="14"/>
        <v>17.446612279540755</v>
      </c>
      <c r="G146" s="5">
        <f t="shared" si="14"/>
        <v>18.348336430876206</v>
      </c>
      <c r="H146" s="5">
        <f t="shared" si="14"/>
        <v>19.616744249707715</v>
      </c>
      <c r="I146" s="5">
        <f t="shared" si="14"/>
        <v>20.978651235420237</v>
      </c>
      <c r="J146" s="5">
        <f t="shared" si="14"/>
        <v>22.44550354242881</v>
      </c>
      <c r="K146" s="5">
        <f t="shared" si="14"/>
        <v>24.270783956137031</v>
      </c>
      <c r="L146" s="5">
        <f t="shared" si="14"/>
        <v>25.953605161810732</v>
      </c>
      <c r="M146" s="5">
        <f t="shared" si="14"/>
        <v>27.714411636407331</v>
      </c>
      <c r="N146" s="5">
        <f t="shared" si="14"/>
        <v>30.482063261814694</v>
      </c>
      <c r="O146" s="5">
        <f t="shared" si="14"/>
        <v>32.919738674750555</v>
      </c>
      <c r="P146" s="5">
        <f t="shared" si="14"/>
        <v>35.53368271657979</v>
      </c>
      <c r="Q146" s="5">
        <f t="shared" si="14"/>
        <v>39.241922878704472</v>
      </c>
      <c r="R146" s="5">
        <f t="shared" si="14"/>
        <v>43.64826701006406</v>
      </c>
      <c r="S146" s="5">
        <f t="shared" si="14"/>
        <v>49.264545619817547</v>
      </c>
      <c r="T146" s="5">
        <f t="shared" si="14"/>
        <v>56.343496674966381</v>
      </c>
      <c r="U146" s="5">
        <f t="shared" si="14"/>
        <v>65.343798603694452</v>
      </c>
      <c r="V146" s="5">
        <f t="shared" si="14"/>
        <v>76.861597727590905</v>
      </c>
      <c r="W146" s="5">
        <f t="shared" si="14"/>
        <v>90.066260476033207</v>
      </c>
      <c r="X146" s="5">
        <f t="shared" si="14"/>
        <v>108.24151080938728</v>
      </c>
      <c r="Y146" s="5">
        <f t="shared" si="14"/>
        <v>130.70801845502359</v>
      </c>
      <c r="Z146" s="5">
        <f t="shared" si="14"/>
        <v>164.17471745221576</v>
      </c>
      <c r="AA146" s="5">
        <f t="shared" si="14"/>
        <v>213.44200116208071</v>
      </c>
      <c r="AB146" s="5">
        <f t="shared" si="14"/>
        <v>287.7172310204935</v>
      </c>
      <c r="AC146" s="5">
        <f t="shared" si="14"/>
        <v>390.23505619091065</v>
      </c>
      <c r="AD146" s="5"/>
      <c r="AE146" s="5"/>
    </row>
    <row r="147" spans="2:31" x14ac:dyDescent="0.25">
      <c r="C147" s="5">
        <v>93</v>
      </c>
      <c r="D147" s="5">
        <f t="shared" si="12"/>
        <v>16.682422939960428</v>
      </c>
      <c r="E147" s="5">
        <f t="shared" si="14"/>
        <v>16.947500478901045</v>
      </c>
      <c r="F147" s="5">
        <f t="shared" si="14"/>
        <v>17.825013794635247</v>
      </c>
      <c r="G147" s="5">
        <f t="shared" si="14"/>
        <v>18.746608245188156</v>
      </c>
      <c r="H147" s="5">
        <f t="shared" si="14"/>
        <v>20.043178932523087</v>
      </c>
      <c r="I147" s="5">
        <f t="shared" si="14"/>
        <v>21.435214326554846</v>
      </c>
      <c r="J147" s="5">
        <f t="shared" si="14"/>
        <v>22.934511441091168</v>
      </c>
      <c r="K147" s="5">
        <f t="shared" si="14"/>
        <v>24.794666269622866</v>
      </c>
      <c r="L147" s="5">
        <f t="shared" si="14"/>
        <v>26.510538731586294</v>
      </c>
      <c r="M147" s="5">
        <f t="shared" si="14"/>
        <v>28.307505293059748</v>
      </c>
      <c r="N147" s="5">
        <f t="shared" si="14"/>
        <v>31.132915944051621</v>
      </c>
      <c r="O147" s="5">
        <f t="shared" si="14"/>
        <v>33.632272738287654</v>
      </c>
      <c r="P147" s="5">
        <f t="shared" si="14"/>
        <v>36.290815059476188</v>
      </c>
      <c r="Q147" s="5">
        <f t="shared" si="14"/>
        <v>40.084957666535651</v>
      </c>
      <c r="R147" s="5">
        <f t="shared" si="14"/>
        <v>44.588387142789919</v>
      </c>
      <c r="S147" s="5">
        <f t="shared" si="14"/>
        <v>50.317601461057038</v>
      </c>
      <c r="T147" s="5">
        <f t="shared" si="14"/>
        <v>57.552022936422723</v>
      </c>
      <c r="U147" s="5">
        <f t="shared" si="14"/>
        <v>66.732821721219622</v>
      </c>
      <c r="V147" s="5">
        <f t="shared" si="14"/>
        <v>78.487287983990129</v>
      </c>
      <c r="W147" s="5">
        <f t="shared" si="14"/>
        <v>91.997057468403156</v>
      </c>
      <c r="X147" s="5">
        <f t="shared" si="14"/>
        <v>110.50767732364623</v>
      </c>
      <c r="Y147" s="5">
        <f t="shared" si="14"/>
        <v>133.42225522085818</v>
      </c>
      <c r="Z147" s="5">
        <f t="shared" si="14"/>
        <v>167.62842380013791</v>
      </c>
      <c r="AA147" s="5">
        <f t="shared" si="14"/>
        <v>217.94434525843329</v>
      </c>
      <c r="AB147" s="5">
        <f t="shared" si="14"/>
        <v>293.72971712942331</v>
      </c>
      <c r="AC147" s="5">
        <f t="shared" si="14"/>
        <v>398.17256472040862</v>
      </c>
      <c r="AD147" s="5"/>
      <c r="AE147" s="5"/>
    </row>
    <row r="148" spans="2:31" x14ac:dyDescent="0.25">
      <c r="C148" s="5">
        <v>94</v>
      </c>
      <c r="D148" s="5">
        <f t="shared" si="12"/>
        <v>17.041813984954977</v>
      </c>
      <c r="E148" s="5">
        <f t="shared" ref="E148:AC154" si="15">($C148/E$51)^E$52</f>
        <v>17.311144257317839</v>
      </c>
      <c r="F148" s="5">
        <f t="shared" si="15"/>
        <v>18.207443529316784</v>
      </c>
      <c r="G148" s="5">
        <f t="shared" si="15"/>
        <v>19.149126483600703</v>
      </c>
      <c r="H148" s="5">
        <f t="shared" si="15"/>
        <v>20.474173802724525</v>
      </c>
      <c r="I148" s="5">
        <f t="shared" si="15"/>
        <v>21.896670986444445</v>
      </c>
      <c r="J148" s="5">
        <f t="shared" si="15"/>
        <v>23.428771836417575</v>
      </c>
      <c r="K148" s="5">
        <f t="shared" si="15"/>
        <v>25.324071781606804</v>
      </c>
      <c r="L148" s="5">
        <f t="shared" si="15"/>
        <v>27.073274867572632</v>
      </c>
      <c r="M148" s="5">
        <f t="shared" si="15"/>
        <v>28.906744051238913</v>
      </c>
      <c r="N148" s="5">
        <f t="shared" si="15"/>
        <v>31.790481309641713</v>
      </c>
      <c r="O148" s="5">
        <f t="shared" si="15"/>
        <v>34.352360767082899</v>
      </c>
      <c r="P148" s="5">
        <f t="shared" si="15"/>
        <v>37.0557230454232</v>
      </c>
      <c r="Q148" s="5">
        <f t="shared" si="15"/>
        <v>40.936795918098682</v>
      </c>
      <c r="R148" s="5">
        <f t="shared" si="15"/>
        <v>45.538375923939874</v>
      </c>
      <c r="S148" s="5">
        <f t="shared" si="15"/>
        <v>51.381542569866454</v>
      </c>
      <c r="T148" s="5">
        <f t="shared" si="15"/>
        <v>58.773129202266951</v>
      </c>
      <c r="U148" s="5">
        <f t="shared" si="15"/>
        <v>68.136041168098785</v>
      </c>
      <c r="V148" s="5">
        <f t="shared" si="15"/>
        <v>80.129423412233493</v>
      </c>
      <c r="W148" s="5">
        <f t="shared" si="15"/>
        <v>93.947930547004461</v>
      </c>
      <c r="X148" s="5">
        <f t="shared" si="15"/>
        <v>112.79628931022459</v>
      </c>
      <c r="Y148" s="5">
        <f t="shared" si="15"/>
        <v>136.16291995097848</v>
      </c>
      <c r="Z148" s="5">
        <f t="shared" si="15"/>
        <v>171.116679456356</v>
      </c>
      <c r="AA148" s="5">
        <f t="shared" si="15"/>
        <v>222.49198222451247</v>
      </c>
      <c r="AB148" s="5">
        <f t="shared" si="15"/>
        <v>299.80152380262274</v>
      </c>
      <c r="AC148" s="5">
        <f t="shared" si="15"/>
        <v>406.18403759141614</v>
      </c>
      <c r="AD148" s="5"/>
      <c r="AE148" s="5"/>
    </row>
    <row r="149" spans="2:31" x14ac:dyDescent="0.25">
      <c r="C149" s="5">
        <v>95</v>
      </c>
      <c r="D149" s="5">
        <f t="shared" si="12"/>
        <v>17.405021234771219</v>
      </c>
      <c r="E149" s="5">
        <f t="shared" si="15"/>
        <v>17.678618616398094</v>
      </c>
      <c r="F149" s="5">
        <f t="shared" si="15"/>
        <v>18.593900827739986</v>
      </c>
      <c r="G149" s="5">
        <f t="shared" si="15"/>
        <v>19.555890524808188</v>
      </c>
      <c r="H149" s="5">
        <f t="shared" si="15"/>
        <v>20.909728335026713</v>
      </c>
      <c r="I149" s="5">
        <f t="shared" si="15"/>
        <v>22.36302076948445</v>
      </c>
      <c r="J149" s="5">
        <f t="shared" si="15"/>
        <v>23.92828436824221</v>
      </c>
      <c r="K149" s="5">
        <f t="shared" si="15"/>
        <v>25.858999035556941</v>
      </c>
      <c r="L149" s="5">
        <f t="shared" si="15"/>
        <v>27.641811331259852</v>
      </c>
      <c r="M149" s="5">
        <f t="shared" si="15"/>
        <v>29.512125191508819</v>
      </c>
      <c r="N149" s="5">
        <f t="shared" si="15"/>
        <v>32.454756074719</v>
      </c>
      <c r="O149" s="5">
        <f t="shared" si="15"/>
        <v>35.080001205608419</v>
      </c>
      <c r="P149" s="5">
        <f t="shared" si="15"/>
        <v>37.828402535292277</v>
      </c>
      <c r="Q149" s="5">
        <f t="shared" si="15"/>
        <v>41.797434443468916</v>
      </c>
      <c r="R149" s="5">
        <f t="shared" si="15"/>
        <v>46.498230308182727</v>
      </c>
      <c r="S149" s="5">
        <f t="shared" si="15"/>
        <v>52.456363869245386</v>
      </c>
      <c r="T149" s="5">
        <f t="shared" si="15"/>
        <v>60.006810503027467</v>
      </c>
      <c r="U149" s="5">
        <f t="shared" si="15"/>
        <v>69.553448695970729</v>
      </c>
      <c r="V149" s="5">
        <f t="shared" si="15"/>
        <v>81.787992765251133</v>
      </c>
      <c r="W149" s="5">
        <f t="shared" si="15"/>
        <v>95.918871552961619</v>
      </c>
      <c r="X149" s="5">
        <f t="shared" si="15"/>
        <v>115.1073267533035</v>
      </c>
      <c r="Y149" s="5">
        <f t="shared" si="15"/>
        <v>138.92998471413924</v>
      </c>
      <c r="Z149" s="5">
        <f t="shared" si="15"/>
        <v>174.63945697539171</v>
      </c>
      <c r="AA149" s="5">
        <f t="shared" si="15"/>
        <v>227.08487858946205</v>
      </c>
      <c r="AB149" s="5">
        <f t="shared" si="15"/>
        <v>305.93259590092379</v>
      </c>
      <c r="AC149" s="5">
        <f t="shared" si="15"/>
        <v>414.26936617471443</v>
      </c>
      <c r="AD149" s="5"/>
      <c r="AE149" s="5"/>
    </row>
    <row r="150" spans="2:31" x14ac:dyDescent="0.25">
      <c r="C150" s="5">
        <v>96</v>
      </c>
      <c r="D150" s="5">
        <f t="shared" si="12"/>
        <v>17.772044401491083</v>
      </c>
      <c r="E150" s="5">
        <f t="shared" si="15"/>
        <v>18.049922948005321</v>
      </c>
      <c r="F150" s="5">
        <f t="shared" si="15"/>
        <v>18.984385041105099</v>
      </c>
      <c r="G150" s="5">
        <f t="shared" si="15"/>
        <v>19.966899754169479</v>
      </c>
      <c r="H150" s="5">
        <f t="shared" si="15"/>
        <v>21.349842009762778</v>
      </c>
      <c r="I150" s="5">
        <f t="shared" si="15"/>
        <v>22.834263234825837</v>
      </c>
      <c r="J150" s="5">
        <f t="shared" si="15"/>
        <v>24.433048680235078</v>
      </c>
      <c r="K150" s="5">
        <f t="shared" si="15"/>
        <v>26.399446590733348</v>
      </c>
      <c r="L150" s="5">
        <f t="shared" si="15"/>
        <v>28.216145908677323</v>
      </c>
      <c r="M150" s="5">
        <f t="shared" si="15"/>
        <v>30.123646024396646</v>
      </c>
      <c r="N150" s="5">
        <f t="shared" si="15"/>
        <v>33.125736991750564</v>
      </c>
      <c r="O150" s="5">
        <f t="shared" si="15"/>
        <v>35.815192515113161</v>
      </c>
      <c r="P150" s="5">
        <f t="shared" si="15"/>
        <v>38.608849435926267</v>
      </c>
      <c r="Q150" s="5">
        <f t="shared" si="15"/>
        <v>42.666870087617042</v>
      </c>
      <c r="R150" s="5">
        <f t="shared" si="15"/>
        <v>47.467947283339797</v>
      </c>
      <c r="S150" s="5">
        <f t="shared" si="15"/>
        <v>53.542060338251964</v>
      </c>
      <c r="T150" s="5">
        <f t="shared" si="15"/>
        <v>61.253061923755041</v>
      </c>
      <c r="U150" s="5">
        <f t="shared" si="15"/>
        <v>70.985036148480773</v>
      </c>
      <c r="V150" s="5">
        <f t="shared" si="15"/>
        <v>83.462984922566946</v>
      </c>
      <c r="W150" s="5">
        <f t="shared" si="15"/>
        <v>97.909872417003896</v>
      </c>
      <c r="X150" s="5">
        <f t="shared" si="15"/>
        <v>117.44076986645156</v>
      </c>
      <c r="Y150" s="5">
        <f t="shared" si="15"/>
        <v>141.72342190373465</v>
      </c>
      <c r="Z150" s="5">
        <f t="shared" si="15"/>
        <v>178.19672922366996</v>
      </c>
      <c r="AA150" s="5">
        <f t="shared" si="15"/>
        <v>231.72300126097829</v>
      </c>
      <c r="AB150" s="5">
        <f t="shared" si="15"/>
        <v>312.12287891911859</v>
      </c>
      <c r="AC150" s="5">
        <f t="shared" si="15"/>
        <v>422.4284431476899</v>
      </c>
      <c r="AD150" s="5"/>
      <c r="AE150" s="5"/>
    </row>
    <row r="151" spans="2:31" x14ac:dyDescent="0.25">
      <c r="C151" s="5">
        <v>97</v>
      </c>
      <c r="D151" s="5">
        <f t="shared" si="12"/>
        <v>18.142883200232863</v>
      </c>
      <c r="E151" s="5">
        <f t="shared" si="15"/>
        <v>18.42505665046637</v>
      </c>
      <c r="F151" s="5">
        <f t="shared" si="15"/>
        <v>19.378895527509318</v>
      </c>
      <c r="G151" s="5">
        <f t="shared" si="15"/>
        <v>20.382153563567432</v>
      </c>
      <c r="H151" s="5">
        <f t="shared" si="15"/>
        <v>21.794514312765997</v>
      </c>
      <c r="I151" s="5">
        <f t="shared" si="15"/>
        <v>23.310397946275206</v>
      </c>
      <c r="J151" s="5">
        <f t="shared" si="15"/>
        <v>24.943064419821368</v>
      </c>
      <c r="K151" s="5">
        <f t="shared" si="15"/>
        <v>26.945413021853255</v>
      </c>
      <c r="L151" s="5">
        <f t="shared" si="15"/>
        <v>28.796276409870487</v>
      </c>
      <c r="M151" s="5">
        <f t="shared" si="15"/>
        <v>30.741303889752388</v>
      </c>
      <c r="N151" s="5">
        <f t="shared" si="15"/>
        <v>33.803420848758172</v>
      </c>
      <c r="O151" s="5">
        <f t="shared" si="15"/>
        <v>36.557933173268182</v>
      </c>
      <c r="P151" s="5">
        <f t="shared" si="15"/>
        <v>39.39705969915277</v>
      </c>
      <c r="Q151" s="5">
        <f t="shared" si="15"/>
        <v>43.545099729666013</v>
      </c>
      <c r="R151" s="5">
        <f t="shared" si="15"/>
        <v>48.447523869680523</v>
      </c>
      <c r="S151" s="5">
        <f t="shared" si="15"/>
        <v>54.638627010803397</v>
      </c>
      <c r="T151" s="5">
        <f t="shared" si="15"/>
        <v>62.511878602859561</v>
      </c>
      <c r="U151" s="5">
        <f t="shared" si="15"/>
        <v>72.430795459300882</v>
      </c>
      <c r="V151" s="5">
        <f t="shared" si="15"/>
        <v>85.154388887563712</v>
      </c>
      <c r="W151" s="5">
        <f t="shared" si="15"/>
        <v>99.920925157554763</v>
      </c>
      <c r="X151" s="5">
        <f t="shared" si="15"/>
        <v>119.79659908762149</v>
      </c>
      <c r="Y151" s="5">
        <f t="shared" si="15"/>
        <v>144.5432042306673</v>
      </c>
      <c r="Z151" s="5">
        <f t="shared" si="15"/>
        <v>181.78846937274611</v>
      </c>
      <c r="AA151" s="5">
        <f t="shared" si="15"/>
        <v>236.40631751711206</v>
      </c>
      <c r="AB151" s="5">
        <f t="shared" si="15"/>
        <v>318.37231897211012</v>
      </c>
      <c r="AC151" s="5">
        <f t="shared" si="15"/>
        <v>430.66116246510728</v>
      </c>
      <c r="AD151" s="5"/>
      <c r="AE151" s="5"/>
    </row>
    <row r="152" spans="2:31" x14ac:dyDescent="0.25">
      <c r="C152" s="5">
        <v>98</v>
      </c>
      <c r="D152" s="5">
        <f t="shared" si="12"/>
        <v>18.51753734908813</v>
      </c>
      <c r="E152" s="5">
        <f t="shared" si="15"/>
        <v>18.804019128436433</v>
      </c>
      <c r="F152" s="5">
        <f t="shared" si="15"/>
        <v>19.777431651802814</v>
      </c>
      <c r="G152" s="5">
        <f t="shared" si="15"/>
        <v>20.801651351272703</v>
      </c>
      <c r="H152" s="5">
        <f t="shared" si="15"/>
        <v>22.243744735255195</v>
      </c>
      <c r="I152" s="5">
        <f t="shared" si="15"/>
        <v>23.791424472197789</v>
      </c>
      <c r="J152" s="5">
        <f t="shared" si="15"/>
        <v>25.45833123810343</v>
      </c>
      <c r="K152" s="5">
        <f t="shared" si="15"/>
        <v>27.49689691876673</v>
      </c>
      <c r="L152" s="5">
        <f t="shared" si="15"/>
        <v>29.382200668394162</v>
      </c>
      <c r="M152" s="5">
        <f t="shared" si="15"/>
        <v>31.365096156128562</v>
      </c>
      <c r="N152" s="5">
        <f t="shared" si="15"/>
        <v>34.487804468564875</v>
      </c>
      <c r="O152" s="5">
        <f t="shared" si="15"/>
        <v>37.308221673822906</v>
      </c>
      <c r="P152" s="5">
        <f t="shared" si="15"/>
        <v>40.193029320828792</v>
      </c>
      <c r="Q152" s="5">
        <f t="shared" si="15"/>
        <v>44.43212028217124</v>
      </c>
      <c r="R152" s="5">
        <f t="shared" si="15"/>
        <v>49.436957119240397</v>
      </c>
      <c r="S152" s="5">
        <f t="shared" si="15"/>
        <v>55.746058974514291</v>
      </c>
      <c r="T152" s="5">
        <f t="shared" si="15"/>
        <v>63.783255730983903</v>
      </c>
      <c r="U152" s="5">
        <f t="shared" si="15"/>
        <v>73.890718650214566</v>
      </c>
      <c r="V152" s="5">
        <f t="shared" si="15"/>
        <v>86.86219378483419</v>
      </c>
      <c r="W152" s="5">
        <f t="shared" si="15"/>
        <v>101.95202187887946</v>
      </c>
      <c r="X152" s="5">
        <f t="shared" si="15"/>
        <v>122.17479507430834</v>
      </c>
      <c r="Y152" s="5">
        <f t="shared" si="15"/>
        <v>147.38930471644454</v>
      </c>
      <c r="Z152" s="5">
        <f t="shared" si="15"/>
        <v>185.41465089274877</v>
      </c>
      <c r="AA152" s="5">
        <f t="shared" si="15"/>
        <v>241.13479499832823</v>
      </c>
      <c r="AB152" s="5">
        <f t="shared" si="15"/>
        <v>324.68086278150736</v>
      </c>
      <c r="AC152" s="5">
        <f t="shared" si="15"/>
        <v>438.9674193308353</v>
      </c>
      <c r="AD152" s="5"/>
      <c r="AE152" s="5"/>
    </row>
    <row r="153" spans="2:31" x14ac:dyDescent="0.25">
      <c r="C153" s="5">
        <v>99</v>
      </c>
      <c r="D153" s="5">
        <f t="shared" si="12"/>
        <v>18.896006569060436</v>
      </c>
      <c r="E153" s="5">
        <f t="shared" si="15"/>
        <v>19.186809792768255</v>
      </c>
      <c r="F153" s="5">
        <f t="shared" si="15"/>
        <v>20.179992785449127</v>
      </c>
      <c r="G153" s="5">
        <f t="shared" si="15"/>
        <v>21.225392521811909</v>
      </c>
      <c r="H153" s="5">
        <f t="shared" si="15"/>
        <v>22.697532773723601</v>
      </c>
      <c r="I153" s="5">
        <f t="shared" si="15"/>
        <v>24.27734238542358</v>
      </c>
      <c r="J153" s="5">
        <f t="shared" si="15"/>
        <v>25.978848789785008</v>
      </c>
      <c r="K153" s="5">
        <f t="shared" si="15"/>
        <v>28.053896886142528</v>
      </c>
      <c r="L153" s="5">
        <f t="shared" si="15"/>
        <v>29.973916540821769</v>
      </c>
      <c r="M153" s="5">
        <f t="shared" si="15"/>
        <v>31.995020220179384</v>
      </c>
      <c r="N153" s="5">
        <f t="shared" si="15"/>
        <v>35.1788847080648</v>
      </c>
      <c r="O153" s="5">
        <f t="shared" si="15"/>
        <v>38.066056526272327</v>
      </c>
      <c r="P153" s="5">
        <f t="shared" si="15"/>
        <v>40.996754339915348</v>
      </c>
      <c r="Q153" s="5">
        <f t="shared" si="15"/>
        <v>45.327928690423292</v>
      </c>
      <c r="R153" s="5">
        <f t="shared" si="15"/>
        <v>50.436244115160029</v>
      </c>
      <c r="S153" s="5">
        <f t="shared" si="15"/>
        <v>56.864351369571359</v>
      </c>
      <c r="T153" s="5">
        <f t="shared" si="15"/>
        <v>65.067188549913197</v>
      </c>
      <c r="U153" s="5">
        <f t="shared" si="15"/>
        <v>75.364797829259842</v>
      </c>
      <c r="V153" s="5">
        <f t="shared" si="15"/>
        <v>88.586388857616299</v>
      </c>
      <c r="W153" s="5">
        <f t="shared" si="15"/>
        <v>104.00315476929056</v>
      </c>
      <c r="X153" s="5">
        <f t="shared" si="15"/>
        <v>124.57533869885897</v>
      </c>
      <c r="Y153" s="5">
        <f t="shared" si="15"/>
        <v>150.26169668649547</v>
      </c>
      <c r="Z153" s="5">
        <f t="shared" si="15"/>
        <v>189.07524754603008</v>
      </c>
      <c r="AA153" s="5">
        <f t="shared" si="15"/>
        <v>245.908401699818</v>
      </c>
      <c r="AB153" s="5">
        <f t="shared" si="15"/>
        <v>331.04845766264327</v>
      </c>
      <c r="AC153" s="5">
        <f t="shared" si="15"/>
        <v>447.34711017047943</v>
      </c>
      <c r="AD153" s="5"/>
      <c r="AE153" s="5"/>
    </row>
    <row r="154" spans="2:31" x14ac:dyDescent="0.25">
      <c r="C154" s="5">
        <v>100</v>
      </c>
      <c r="D154" s="5">
        <f t="shared" si="12"/>
        <v>19.278290584006079</v>
      </c>
      <c r="E154" s="5">
        <f t="shared" si="15"/>
        <v>19.573428060385378</v>
      </c>
      <c r="F154" s="5">
        <f t="shared" si="15"/>
        <v>20.586578306389811</v>
      </c>
      <c r="G154" s="5">
        <f t="shared" si="15"/>
        <v>21.65337648583964</v>
      </c>
      <c r="H154" s="5">
        <f t="shared" si="15"/>
        <v>23.155877929831291</v>
      </c>
      <c r="I154" s="5">
        <f t="shared" si="15"/>
        <v>24.768151263156302</v>
      </c>
      <c r="J154" s="5">
        <f t="shared" si="15"/>
        <v>26.504616733097993</v>
      </c>
      <c r="K154" s="5">
        <f t="shared" si="15"/>
        <v>28.616411543163444</v>
      </c>
      <c r="L154" s="5">
        <f t="shared" si="15"/>
        <v>30.571421906269457</v>
      </c>
      <c r="M154" s="5">
        <f t="shared" si="15"/>
        <v>32.631073506078486</v>
      </c>
      <c r="N154" s="5">
        <f t="shared" si="15"/>
        <v>35.876658457515603</v>
      </c>
      <c r="O154" s="5">
        <f t="shared" si="15"/>
        <v>38.83143625553403</v>
      </c>
      <c r="P154" s="5">
        <f t="shared" si="15"/>
        <v>41.808230837580545</v>
      </c>
      <c r="Q154" s="5">
        <f t="shared" si="15"/>
        <v>46.232521931772069</v>
      </c>
      <c r="R154" s="5">
        <f t="shared" si="15"/>
        <v>51.445381971044405</v>
      </c>
      <c r="S154" s="5">
        <f t="shared" si="15"/>
        <v>57.993499387643055</v>
      </c>
      <c r="T154" s="5">
        <f t="shared" si="15"/>
        <v>66.363672351516868</v>
      </c>
      <c r="U154" s="5">
        <f t="shared" si="15"/>
        <v>76.853025188931412</v>
      </c>
      <c r="V154" s="5">
        <f t="shared" si="15"/>
        <v>90.326963465307543</v>
      </c>
      <c r="W154" s="5">
        <f t="shared" si="15"/>
        <v>106.07431609940991</v>
      </c>
      <c r="X154" s="5">
        <f t="shared" si="15"/>
        <v>126.99821104392994</v>
      </c>
      <c r="Y154" s="5">
        <f t="shared" si="15"/>
        <v>153.16035376369757</v>
      </c>
      <c r="Z154" s="5">
        <f t="shared" si="15"/>
        <v>192.77023338101321</v>
      </c>
      <c r="AA154" s="5">
        <f t="shared" si="15"/>
        <v>250.72710596404906</v>
      </c>
      <c r="AB154" s="5">
        <f t="shared" si="15"/>
        <v>337.47505151199914</v>
      </c>
      <c r="AC154" s="5">
        <f t="shared" si="15"/>
        <v>455.80013260488948</v>
      </c>
      <c r="AD154" s="5"/>
      <c r="AE154" s="5"/>
    </row>
    <row r="157" spans="2:31" x14ac:dyDescent="0.25">
      <c r="B157" s="5" t="s">
        <v>1</v>
      </c>
      <c r="D157" s="14" t="s">
        <v>55</v>
      </c>
      <c r="E157" s="1" t="s">
        <v>56</v>
      </c>
      <c r="F157" s="1" t="s">
        <v>57</v>
      </c>
      <c r="G157" s="14" t="s">
        <v>58</v>
      </c>
      <c r="H157" s="14" t="s">
        <v>59</v>
      </c>
      <c r="I157" s="14" t="s">
        <v>60</v>
      </c>
      <c r="J157" s="1" t="s">
        <v>61</v>
      </c>
      <c r="K157" s="1" t="s">
        <v>62</v>
      </c>
      <c r="L157" s="14" t="s">
        <v>63</v>
      </c>
      <c r="M157" s="14" t="s">
        <v>64</v>
      </c>
      <c r="N157" s="14" t="s">
        <v>65</v>
      </c>
      <c r="O157" s="1" t="s">
        <v>66</v>
      </c>
      <c r="P157" s="1" t="s">
        <v>67</v>
      </c>
      <c r="Q157" s="14" t="s">
        <v>68</v>
      </c>
      <c r="R157" s="14" t="s">
        <v>69</v>
      </c>
      <c r="S157" s="14" t="s">
        <v>70</v>
      </c>
      <c r="T157" s="1" t="s">
        <v>71</v>
      </c>
      <c r="U157" s="1" t="s">
        <v>72</v>
      </c>
      <c r="V157" s="14" t="s">
        <v>73</v>
      </c>
      <c r="W157" s="14" t="s">
        <v>74</v>
      </c>
      <c r="X157" s="14" t="s">
        <v>75</v>
      </c>
      <c r="Y157" s="1" t="s">
        <v>76</v>
      </c>
      <c r="Z157" s="1" t="s">
        <v>77</v>
      </c>
      <c r="AA157" s="14" t="s">
        <v>78</v>
      </c>
      <c r="AB157" s="14" t="s">
        <v>79</v>
      </c>
      <c r="AC157" s="14" t="s">
        <v>80</v>
      </c>
    </row>
    <row r="158" spans="2:31" ht="15.6" x14ac:dyDescent="0.25">
      <c r="C158" s="14" t="s">
        <v>13</v>
      </c>
      <c r="D158" s="5">
        <v>23.081932728766393</v>
      </c>
      <c r="E158">
        <v>23.296967759612599</v>
      </c>
      <c r="F158">
        <v>22.612941611484533</v>
      </c>
      <c r="G158">
        <v>22.022333094984003</v>
      </c>
      <c r="H158">
        <v>21.55118254118862</v>
      </c>
      <c r="I158">
        <v>21.103667694952268</v>
      </c>
      <c r="J158">
        <v>19.449106484828985</v>
      </c>
      <c r="K158">
        <v>18.467930291151561</v>
      </c>
      <c r="L158">
        <v>16.948583036969843</v>
      </c>
      <c r="M158">
        <v>15.908959622338287</v>
      </c>
      <c r="N158">
        <v>14.923122351121624</v>
      </c>
      <c r="O158">
        <v>14.220894288721087</v>
      </c>
      <c r="P158">
        <v>13.50685015930568</v>
      </c>
      <c r="Q158">
        <v>12.252364159237583</v>
      </c>
      <c r="R158">
        <v>11.533805922809888</v>
      </c>
      <c r="S158">
        <v>10.409203949602288</v>
      </c>
      <c r="T158">
        <v>9.6168391518960217</v>
      </c>
      <c r="U158">
        <v>8.698243069731447</v>
      </c>
      <c r="V158">
        <v>8.1596228845281491</v>
      </c>
      <c r="W158">
        <v>7.8640761284629788</v>
      </c>
      <c r="X158">
        <v>6.9614153763135072</v>
      </c>
      <c r="Y158">
        <v>6.4759210227568813</v>
      </c>
      <c r="Z158">
        <v>5.7295697425271515</v>
      </c>
      <c r="AA158">
        <v>5.0929156543397154</v>
      </c>
      <c r="AB158">
        <v>4.5719652497501224</v>
      </c>
      <c r="AC158">
        <v>3.6595913047392177</v>
      </c>
    </row>
    <row r="159" spans="2:31" x14ac:dyDescent="0.25">
      <c r="C159" s="14" t="s">
        <v>8</v>
      </c>
      <c r="D159" s="5">
        <v>1.9435540911268034</v>
      </c>
      <c r="E159">
        <v>1.9615249061932867</v>
      </c>
      <c r="F159">
        <v>1.9654993943364873</v>
      </c>
      <c r="G159">
        <v>1.9721352168434083</v>
      </c>
      <c r="H159">
        <v>1.9804467095571971</v>
      </c>
      <c r="I159">
        <v>1.999900151162014</v>
      </c>
      <c r="J159">
        <v>1.96592710695934</v>
      </c>
      <c r="K159">
        <v>1.9606523059710534</v>
      </c>
      <c r="L159">
        <v>1.934955162112004</v>
      </c>
      <c r="M159">
        <v>1.9235166666037484</v>
      </c>
      <c r="N159">
        <v>1.9105231354867611</v>
      </c>
      <c r="O159">
        <v>1.9136765820136301</v>
      </c>
      <c r="P159">
        <v>1.9158788065208276</v>
      </c>
      <c r="Q159">
        <v>1.8886429876489825</v>
      </c>
      <c r="R159">
        <v>1.8941077116500811</v>
      </c>
      <c r="S159">
        <v>1.8628336036529636</v>
      </c>
      <c r="T159">
        <v>1.8585742120287434</v>
      </c>
      <c r="U159">
        <v>1.8424632421544969</v>
      </c>
      <c r="V159">
        <v>1.8480948433038504</v>
      </c>
      <c r="W159">
        <v>1.9017595181376328</v>
      </c>
      <c r="X159">
        <v>1.8968097218411983</v>
      </c>
      <c r="Y159">
        <v>1.9136035511776119</v>
      </c>
      <c r="Z159">
        <v>1.9637394373292842</v>
      </c>
      <c r="AA159">
        <v>1.9770565148107373</v>
      </c>
      <c r="AB159">
        <v>2.0435385116629687</v>
      </c>
      <c r="AC159">
        <v>1.9786422481022752</v>
      </c>
    </row>
    <row r="161" spans="3:29" ht="15.6" x14ac:dyDescent="0.25">
      <c r="C161" s="14" t="s">
        <v>81</v>
      </c>
    </row>
    <row r="162" spans="3:29" x14ac:dyDescent="0.25">
      <c r="C162" s="5">
        <v>1</v>
      </c>
      <c r="D162" s="5">
        <f>($C162/D$158)^D$159</f>
        <v>2.2408190855314884E-3</v>
      </c>
      <c r="E162" s="5">
        <f t="shared" ref="E162:AC172" si="16">($C162/E$158)^E$159</f>
        <v>2.0797358363156852E-3</v>
      </c>
      <c r="F162" s="5">
        <f t="shared" si="16"/>
        <v>2.1777700267513181E-3</v>
      </c>
      <c r="G162" s="5">
        <f t="shared" si="16"/>
        <v>2.2474598451105825E-3</v>
      </c>
      <c r="H162" s="5">
        <f t="shared" si="16"/>
        <v>2.2862911588646547E-3</v>
      </c>
      <c r="I162" s="5">
        <f t="shared" si="16"/>
        <v>2.2460341547933054E-3</v>
      </c>
      <c r="J162" s="5">
        <f t="shared" si="16"/>
        <v>2.9249418191476168E-3</v>
      </c>
      <c r="K162" s="5">
        <f t="shared" si="16"/>
        <v>3.2884722674773369E-3</v>
      </c>
      <c r="L162" s="5">
        <f t="shared" si="16"/>
        <v>4.1848701930566517E-3</v>
      </c>
      <c r="M162" s="5">
        <f t="shared" si="16"/>
        <v>4.8822724341752045E-3</v>
      </c>
      <c r="N162" s="5">
        <f t="shared" si="16"/>
        <v>5.7189182164421792E-3</v>
      </c>
      <c r="O162" s="5">
        <f t="shared" si="16"/>
        <v>6.2182871792386234E-3</v>
      </c>
      <c r="P162" s="5">
        <f t="shared" si="16"/>
        <v>6.8233145865156577E-3</v>
      </c>
      <c r="Q162" s="5">
        <f t="shared" si="16"/>
        <v>8.8052385027528445E-3</v>
      </c>
      <c r="R162" s="5">
        <f t="shared" si="16"/>
        <v>9.7388894106122705E-3</v>
      </c>
      <c r="S162" s="5">
        <f t="shared" si="16"/>
        <v>1.2726836324325103E-2</v>
      </c>
      <c r="T162" s="5">
        <f t="shared" si="16"/>
        <v>1.4892287799270827E-2</v>
      </c>
      <c r="U162" s="5">
        <f t="shared" si="16"/>
        <v>1.8583688599801071E-2</v>
      </c>
      <c r="V162" s="5">
        <f t="shared" si="16"/>
        <v>2.0660803765870202E-2</v>
      </c>
      <c r="W162" s="5">
        <f t="shared" si="16"/>
        <v>1.9801288182516051E-2</v>
      </c>
      <c r="X162" s="5">
        <f t="shared" si="16"/>
        <v>2.5209434174126546E-2</v>
      </c>
      <c r="Y162" s="5">
        <f t="shared" si="16"/>
        <v>2.8021442283255777E-2</v>
      </c>
      <c r="Z162" s="5">
        <f t="shared" si="16"/>
        <v>3.2452331995858834E-2</v>
      </c>
      <c r="AA162" s="5">
        <f t="shared" si="16"/>
        <v>4.0020942082627908E-2</v>
      </c>
      <c r="AB162" s="5">
        <f t="shared" si="16"/>
        <v>4.4776924390536849E-2</v>
      </c>
      <c r="AC162" s="5">
        <f t="shared" si="16"/>
        <v>7.6765923580840861E-2</v>
      </c>
    </row>
    <row r="163" spans="3:29" x14ac:dyDescent="0.25">
      <c r="C163" s="5">
        <v>2</v>
      </c>
      <c r="D163" s="5">
        <f t="shared" ref="D163:S226" si="17">($C163/D$158)^D$159</f>
        <v>8.6193571104711524E-3</v>
      </c>
      <c r="E163" s="5">
        <f t="shared" si="17"/>
        <v>8.1000184722663428E-3</v>
      </c>
      <c r="F163" s="5">
        <f t="shared" si="17"/>
        <v>8.5052344646313859E-3</v>
      </c>
      <c r="G163" s="5">
        <f t="shared" si="17"/>
        <v>8.8178721314364286E-3</v>
      </c>
      <c r="H163" s="5">
        <f t="shared" si="17"/>
        <v>9.022053566816705E-3</v>
      </c>
      <c r="I163" s="5">
        <f t="shared" si="17"/>
        <v>8.983514849128656E-3</v>
      </c>
      <c r="J163" s="5">
        <f t="shared" si="17"/>
        <v>1.1426685131147172E-2</v>
      </c>
      <c r="K163" s="5">
        <f t="shared" si="17"/>
        <v>1.2799981408745865E-2</v>
      </c>
      <c r="L163" s="5">
        <f t="shared" si="17"/>
        <v>1.6001530939761508E-2</v>
      </c>
      <c r="M163" s="5">
        <f t="shared" si="17"/>
        <v>1.8520735244093953E-2</v>
      </c>
      <c r="N163" s="5">
        <f t="shared" si="17"/>
        <v>2.1500009763789827E-2</v>
      </c>
      <c r="O163" s="5">
        <f t="shared" si="17"/>
        <v>2.3428518580184989E-2</v>
      </c>
      <c r="P163" s="5">
        <f t="shared" si="17"/>
        <v>2.574734092112186E-2</v>
      </c>
      <c r="Q163" s="5">
        <f t="shared" si="17"/>
        <v>3.2604632866651745E-2</v>
      </c>
      <c r="R163" s="5">
        <f t="shared" si="17"/>
        <v>3.6198674698007624E-2</v>
      </c>
      <c r="S163" s="5">
        <f t="shared" si="17"/>
        <v>4.629022060020644E-2</v>
      </c>
      <c r="T163" s="5">
        <f t="shared" si="16"/>
        <v>5.4006745558701275E-2</v>
      </c>
      <c r="U163" s="5">
        <f t="shared" si="16"/>
        <v>6.6645160980939366E-2</v>
      </c>
      <c r="V163" s="5">
        <f t="shared" si="16"/>
        <v>7.4383942908569478E-2</v>
      </c>
      <c r="W163" s="5">
        <f t="shared" si="16"/>
        <v>7.3991205637651311E-2</v>
      </c>
      <c r="X163" s="5">
        <f t="shared" si="16"/>
        <v>9.3877111940468078E-2</v>
      </c>
      <c r="Y163" s="5">
        <f t="shared" si="16"/>
        <v>0.10557049397800884</v>
      </c>
      <c r="Z163" s="5">
        <f t="shared" si="16"/>
        <v>0.12658737221351651</v>
      </c>
      <c r="AA163" s="5">
        <f t="shared" si="16"/>
        <v>0.15755805889167976</v>
      </c>
      <c r="AB163" s="5">
        <f t="shared" si="16"/>
        <v>0.18459530416968731</v>
      </c>
      <c r="AC163" s="5">
        <f t="shared" si="16"/>
        <v>0.30255138594062536</v>
      </c>
    </row>
    <row r="164" spans="3:29" x14ac:dyDescent="0.25">
      <c r="C164" s="5">
        <v>3</v>
      </c>
      <c r="D164" s="5">
        <f t="shared" si="17"/>
        <v>1.895473693385237E-2</v>
      </c>
      <c r="E164" s="5">
        <f t="shared" si="16"/>
        <v>1.7942931522797245E-2</v>
      </c>
      <c r="F164" s="5">
        <f t="shared" si="16"/>
        <v>1.887094085064063E-2</v>
      </c>
      <c r="G164" s="5">
        <f t="shared" si="16"/>
        <v>1.9617315201170084E-2</v>
      </c>
      <c r="H164" s="5">
        <f t="shared" si="16"/>
        <v>2.0139317834029172E-2</v>
      </c>
      <c r="I164" s="5">
        <f t="shared" si="16"/>
        <v>2.0212090103062682E-2</v>
      </c>
      <c r="J164" s="5">
        <f t="shared" si="16"/>
        <v>2.5357290133565566E-2</v>
      </c>
      <c r="K164" s="5">
        <f t="shared" si="16"/>
        <v>2.8344126134558233E-2</v>
      </c>
      <c r="L164" s="5">
        <f t="shared" si="16"/>
        <v>3.5066322795928938E-2</v>
      </c>
      <c r="M164" s="5">
        <f t="shared" si="16"/>
        <v>4.0399193488319385E-2</v>
      </c>
      <c r="N164" s="5">
        <f t="shared" si="16"/>
        <v>4.6651442983472513E-2</v>
      </c>
      <c r="O164" s="5">
        <f t="shared" si="16"/>
        <v>5.0901027258706107E-2</v>
      </c>
      <c r="P164" s="5">
        <f t="shared" si="16"/>
        <v>5.5988894803339961E-2</v>
      </c>
      <c r="Q164" s="5">
        <f t="shared" si="16"/>
        <v>7.0121764512162829E-2</v>
      </c>
      <c r="R164" s="5">
        <f t="shared" si="16"/>
        <v>7.8024048687947878E-2</v>
      </c>
      <c r="S164" s="5">
        <f t="shared" si="16"/>
        <v>9.851853953898955E-2</v>
      </c>
      <c r="T164" s="5">
        <f t="shared" si="16"/>
        <v>0.11474312683955408</v>
      </c>
      <c r="U164" s="5">
        <f t="shared" si="16"/>
        <v>0.14067285231686857</v>
      </c>
      <c r="V164" s="5">
        <f t="shared" si="16"/>
        <v>0.15736659332990566</v>
      </c>
      <c r="W164" s="5">
        <f t="shared" si="16"/>
        <v>0.15997913044772719</v>
      </c>
      <c r="X164" s="5">
        <f t="shared" si="16"/>
        <v>0.20256822960690632</v>
      </c>
      <c r="Y164" s="5">
        <f t="shared" si="16"/>
        <v>0.22935668997405737</v>
      </c>
      <c r="Z164" s="5">
        <f t="shared" si="16"/>
        <v>0.28066466183396005</v>
      </c>
      <c r="AA164" s="5">
        <f t="shared" si="16"/>
        <v>0.35122303595486104</v>
      </c>
      <c r="AB164" s="5">
        <f t="shared" si="16"/>
        <v>0.42273666652891095</v>
      </c>
      <c r="AC164" s="5">
        <f t="shared" si="16"/>
        <v>0.67487097668953744</v>
      </c>
    </row>
    <row r="165" spans="3:29" x14ac:dyDescent="0.25">
      <c r="C165" s="5">
        <v>4</v>
      </c>
      <c r="D165" s="5">
        <f t="shared" si="17"/>
        <v>3.3154535980850199E-2</v>
      </c>
      <c r="E165" s="5">
        <f t="shared" si="16"/>
        <v>3.1547419679648643E-2</v>
      </c>
      <c r="F165" s="5">
        <f t="shared" si="16"/>
        <v>3.321701208564478E-2</v>
      </c>
      <c r="G165" s="5">
        <f t="shared" si="16"/>
        <v>3.4596777822536527E-2</v>
      </c>
      <c r="H165" s="5">
        <f t="shared" si="16"/>
        <v>3.5602399216262126E-2</v>
      </c>
      <c r="I165" s="5">
        <f t="shared" si="16"/>
        <v>3.5931572488461086E-2</v>
      </c>
      <c r="J165" s="5">
        <f t="shared" si="16"/>
        <v>4.4639907786073553E-2</v>
      </c>
      <c r="K165" s="5">
        <f t="shared" si="16"/>
        <v>4.9822382777740461E-2</v>
      </c>
      <c r="L165" s="5">
        <f t="shared" si="16"/>
        <v>6.1184452707988363E-2</v>
      </c>
      <c r="M165" s="5">
        <f t="shared" si="16"/>
        <v>7.0257782335280919E-2</v>
      </c>
      <c r="N165" s="5">
        <f t="shared" si="16"/>
        <v>8.0828296952046644E-2</v>
      </c>
      <c r="O165" s="5">
        <f t="shared" si="16"/>
        <v>8.8271169703243099E-2</v>
      </c>
      <c r="P165" s="5">
        <f t="shared" si="16"/>
        <v>9.7155943215422091E-2</v>
      </c>
      <c r="Q165" s="5">
        <f t="shared" si="16"/>
        <v>0.12073064052004888</v>
      </c>
      <c r="R165" s="5">
        <f t="shared" si="16"/>
        <v>0.13454758490884197</v>
      </c>
      <c r="S165" s="5">
        <f t="shared" si="16"/>
        <v>0.16836741422691373</v>
      </c>
      <c r="T165" s="5">
        <f t="shared" si="16"/>
        <v>0.19585496903874713</v>
      </c>
      <c r="U165" s="5">
        <f t="shared" si="16"/>
        <v>0.2390040845939953</v>
      </c>
      <c r="V165" s="5">
        <f t="shared" si="16"/>
        <v>0.26780037337004758</v>
      </c>
      <c r="W165" s="5">
        <f t="shared" si="16"/>
        <v>0.27648193699575552</v>
      </c>
      <c r="X165" s="5">
        <f t="shared" si="16"/>
        <v>0.34958786006106501</v>
      </c>
      <c r="Y165" s="5">
        <f t="shared" si="16"/>
        <v>0.39773574415263308</v>
      </c>
      <c r="Z165" s="5">
        <f t="shared" si="16"/>
        <v>0.49378155030486565</v>
      </c>
      <c r="AA165" s="5">
        <f t="shared" si="16"/>
        <v>0.62028879456312813</v>
      </c>
      <c r="AB165" s="5">
        <f t="shared" si="16"/>
        <v>0.76100417313836011</v>
      </c>
      <c r="AC165" s="5">
        <f t="shared" si="16"/>
        <v>1.1924215441529451</v>
      </c>
    </row>
    <row r="166" spans="3:29" x14ac:dyDescent="0.25">
      <c r="C166" s="5">
        <v>5</v>
      </c>
      <c r="D166" s="5">
        <f t="shared" si="17"/>
        <v>5.1155555648992677E-2</v>
      </c>
      <c r="E166" s="5">
        <f t="shared" si="16"/>
        <v>4.8871452575100213E-2</v>
      </c>
      <c r="F166" s="5">
        <f t="shared" si="16"/>
        <v>5.1503546627944173E-2</v>
      </c>
      <c r="G166" s="5">
        <f t="shared" si="16"/>
        <v>5.3722387128852127E-2</v>
      </c>
      <c r="H166" s="5">
        <f t="shared" si="16"/>
        <v>5.5386558682807806E-2</v>
      </c>
      <c r="I166" s="5">
        <f t="shared" si="16"/>
        <v>5.6141831124238241E-2</v>
      </c>
      <c r="J166" s="5">
        <f t="shared" si="16"/>
        <v>6.9221548497193322E-2</v>
      </c>
      <c r="K166" s="5">
        <f t="shared" si="16"/>
        <v>7.7166949869900553E-2</v>
      </c>
      <c r="L166" s="5">
        <f t="shared" si="16"/>
        <v>9.4223147920254213E-2</v>
      </c>
      <c r="M166" s="5">
        <f t="shared" si="16"/>
        <v>0.10792013066422612</v>
      </c>
      <c r="N166" s="5">
        <f t="shared" si="16"/>
        <v>0.12379760710412348</v>
      </c>
      <c r="O166" s="5">
        <f t="shared" si="16"/>
        <v>0.13529236980517093</v>
      </c>
      <c r="P166" s="5">
        <f t="shared" si="16"/>
        <v>0.14898317057237492</v>
      </c>
      <c r="Q166" s="5">
        <f t="shared" si="16"/>
        <v>0.18401190491693342</v>
      </c>
      <c r="R166" s="5">
        <f t="shared" si="16"/>
        <v>0.20532125477050889</v>
      </c>
      <c r="S166" s="5">
        <f t="shared" si="16"/>
        <v>0.25514394770593002</v>
      </c>
      <c r="T166" s="5">
        <f t="shared" si="16"/>
        <v>0.2965166231635244</v>
      </c>
      <c r="U166" s="5">
        <f t="shared" si="16"/>
        <v>0.36054415545774016</v>
      </c>
      <c r="V166" s="5">
        <f t="shared" si="16"/>
        <v>0.40449212748327718</v>
      </c>
      <c r="W166" s="5">
        <f t="shared" si="16"/>
        <v>0.4226358206496269</v>
      </c>
      <c r="X166" s="5">
        <f t="shared" si="16"/>
        <v>0.53379708464922504</v>
      </c>
      <c r="Y166" s="5">
        <f t="shared" si="16"/>
        <v>0.60959580181818507</v>
      </c>
      <c r="Z166" s="5">
        <f t="shared" si="16"/>
        <v>0.76531614158014705</v>
      </c>
      <c r="AA166" s="5">
        <f t="shared" si="16"/>
        <v>0.96425191119067777</v>
      </c>
      <c r="AB166" s="5">
        <f t="shared" si="16"/>
        <v>1.2006775270756622</v>
      </c>
      <c r="AC166" s="5">
        <f t="shared" si="16"/>
        <v>1.8543002637185504</v>
      </c>
    </row>
    <row r="167" spans="3:29" x14ac:dyDescent="0.25">
      <c r="C167" s="5">
        <v>6</v>
      </c>
      <c r="D167" s="5">
        <f t="shared" si="17"/>
        <v>7.2909788935129449E-2</v>
      </c>
      <c r="E167" s="5">
        <f t="shared" si="16"/>
        <v>6.988295063412403E-2</v>
      </c>
      <c r="F167" s="5">
        <f t="shared" si="16"/>
        <v>7.3700057642136316E-2</v>
      </c>
      <c r="G167" s="5">
        <f t="shared" si="16"/>
        <v>7.6968216977193846E-2</v>
      </c>
      <c r="H167" s="5">
        <f t="shared" si="16"/>
        <v>7.9472819370909567E-2</v>
      </c>
      <c r="I167" s="5">
        <f t="shared" si="16"/>
        <v>8.0842765095662461E-2</v>
      </c>
      <c r="J167" s="5">
        <f t="shared" si="16"/>
        <v>9.9061720899404779E-2</v>
      </c>
      <c r="K167" s="5">
        <f t="shared" si="16"/>
        <v>0.11032609006850747</v>
      </c>
      <c r="L167" s="5">
        <f t="shared" si="16"/>
        <v>0.13408178110128666</v>
      </c>
      <c r="M167" s="5">
        <f t="shared" si="16"/>
        <v>0.1532529732332501</v>
      </c>
      <c r="N167" s="5">
        <f t="shared" si="16"/>
        <v>0.17538395229290882</v>
      </c>
      <c r="O167" s="5">
        <f t="shared" si="16"/>
        <v>0.19177880154243931</v>
      </c>
      <c r="P167" s="5">
        <f t="shared" si="16"/>
        <v>0.21127051142376851</v>
      </c>
      <c r="Q167" s="5">
        <f t="shared" si="16"/>
        <v>0.25965161388485919</v>
      </c>
      <c r="R167" s="5">
        <f t="shared" si="16"/>
        <v>0.29000916203020805</v>
      </c>
      <c r="S167" s="5">
        <f t="shared" si="16"/>
        <v>0.35833295975948887</v>
      </c>
      <c r="T167" s="5">
        <f t="shared" si="16"/>
        <v>0.41611490050152006</v>
      </c>
      <c r="U167" s="5">
        <f t="shared" si="16"/>
        <v>0.50448353339314844</v>
      </c>
      <c r="V167" s="5">
        <f t="shared" si="16"/>
        <v>0.5665581952481582</v>
      </c>
      <c r="W167" s="5">
        <f t="shared" si="16"/>
        <v>0.59779185220596864</v>
      </c>
      <c r="X167" s="5">
        <f t="shared" si="16"/>
        <v>0.75434141976528035</v>
      </c>
      <c r="Y167" s="5">
        <f t="shared" si="16"/>
        <v>0.86409895725427821</v>
      </c>
      <c r="Z167" s="5">
        <f t="shared" si="16"/>
        <v>1.0947934964824704</v>
      </c>
      <c r="AA167" s="5">
        <f t="shared" si="16"/>
        <v>1.3827265652277438</v>
      </c>
      <c r="AB167" s="5">
        <f t="shared" si="16"/>
        <v>1.742754881085042</v>
      </c>
      <c r="AC167" s="5">
        <f t="shared" si="16"/>
        <v>2.6598149257398216</v>
      </c>
    </row>
    <row r="168" spans="3:29" x14ac:dyDescent="0.25">
      <c r="C168" s="5">
        <v>7</v>
      </c>
      <c r="D168" s="5">
        <f t="shared" si="17"/>
        <v>9.8378579600462035E-2</v>
      </c>
      <c r="E168" s="5">
        <f t="shared" si="16"/>
        <v>9.4555986278428331E-2</v>
      </c>
      <c r="F168" s="5">
        <f t="shared" si="16"/>
        <v>9.9781884534485069E-2</v>
      </c>
      <c r="G168" s="5">
        <f t="shared" si="16"/>
        <v>0.1043132670207496</v>
      </c>
      <c r="H168" s="5">
        <f t="shared" si="16"/>
        <v>0.10784578339550248</v>
      </c>
      <c r="I168" s="5">
        <f t="shared" si="16"/>
        <v>0.11003429218951224</v>
      </c>
      <c r="J168" s="5">
        <f t="shared" si="16"/>
        <v>0.13412766889684555</v>
      </c>
      <c r="K168" s="5">
        <f t="shared" si="16"/>
        <v>0.14925799542108237</v>
      </c>
      <c r="L168" s="5">
        <f t="shared" si="16"/>
        <v>0.18067946941660398</v>
      </c>
      <c r="M168" s="5">
        <f t="shared" si="16"/>
        <v>0.20614944720683617</v>
      </c>
      <c r="N168" s="5">
        <f t="shared" si="16"/>
        <v>0.23544704445359244</v>
      </c>
      <c r="O168" s="5">
        <f t="shared" si="16"/>
        <v>0.25758175855655774</v>
      </c>
      <c r="P168" s="5">
        <f t="shared" si="16"/>
        <v>0.28385779119221527</v>
      </c>
      <c r="Q168" s="5">
        <f t="shared" si="16"/>
        <v>0.34739983761753651</v>
      </c>
      <c r="R168" s="5">
        <f t="shared" si="16"/>
        <v>0.38834359703131949</v>
      </c>
      <c r="S168" s="5">
        <f t="shared" si="16"/>
        <v>0.47752650955366061</v>
      </c>
      <c r="T168" s="5">
        <f t="shared" si="16"/>
        <v>0.55416468257876628</v>
      </c>
      <c r="U168" s="5">
        <f t="shared" si="16"/>
        <v>0.67018390589922372</v>
      </c>
      <c r="V168" s="5">
        <f t="shared" si="16"/>
        <v>0.75330099778538362</v>
      </c>
      <c r="W168" s="5">
        <f t="shared" si="16"/>
        <v>0.80143201217106574</v>
      </c>
      <c r="X168" s="5">
        <f t="shared" si="16"/>
        <v>1.0105394589367978</v>
      </c>
      <c r="Y168" s="5">
        <f t="shared" si="16"/>
        <v>1.1605746907027505</v>
      </c>
      <c r="Z168" s="5">
        <f t="shared" si="16"/>
        <v>1.481829580081401</v>
      </c>
      <c r="AA168" s="5">
        <f t="shared" si="16"/>
        <v>1.8753999205105798</v>
      </c>
      <c r="AB168" s="5">
        <f t="shared" si="16"/>
        <v>2.3880567908277159</v>
      </c>
      <c r="AC168" s="5">
        <f t="shared" si="16"/>
        <v>3.6084040791651519</v>
      </c>
    </row>
    <row r="169" spans="3:29" x14ac:dyDescent="0.25">
      <c r="C169" s="5">
        <v>8</v>
      </c>
      <c r="D169" s="5">
        <f t="shared" si="17"/>
        <v>0.12752961062143592</v>
      </c>
      <c r="E169" s="5">
        <f t="shared" si="16"/>
        <v>0.12286881713313176</v>
      </c>
      <c r="F169" s="5">
        <f t="shared" si="16"/>
        <v>0.12972833335590955</v>
      </c>
      <c r="G169" s="5">
        <f t="shared" si="16"/>
        <v>0.13573989482505397</v>
      </c>
      <c r="H169" s="5">
        <f t="shared" si="16"/>
        <v>0.14049249658814994</v>
      </c>
      <c r="I169" s="5">
        <f t="shared" si="16"/>
        <v>0.1437163430100814</v>
      </c>
      <c r="J169" s="5">
        <f t="shared" si="16"/>
        <v>0.17439190318785769</v>
      </c>
      <c r="K169" s="5">
        <f t="shared" si="16"/>
        <v>0.19392761179759399</v>
      </c>
      <c r="L169" s="5">
        <f t="shared" si="16"/>
        <v>0.23394869323871453</v>
      </c>
      <c r="M169" s="5">
        <f t="shared" si="16"/>
        <v>0.26652051949426769</v>
      </c>
      <c r="N169" s="5">
        <f t="shared" si="16"/>
        <v>0.30387026145315671</v>
      </c>
      <c r="O169" s="5">
        <f t="shared" si="16"/>
        <v>0.33257755389488308</v>
      </c>
      <c r="P169" s="5">
        <f t="shared" si="16"/>
        <v>0.36661173404259378</v>
      </c>
      <c r="Q169" s="5">
        <f t="shared" si="16"/>
        <v>0.44704958402674072</v>
      </c>
      <c r="R169" s="5">
        <f t="shared" si="16"/>
        <v>0.50010263513317055</v>
      </c>
      <c r="S169" s="5">
        <f t="shared" si="16"/>
        <v>0.61238822813755889</v>
      </c>
      <c r="T169" s="5">
        <f t="shared" si="16"/>
        <v>0.71026625471210902</v>
      </c>
      <c r="U169" s="5">
        <f t="shared" si="16"/>
        <v>0.85712078134151293</v>
      </c>
      <c r="V169" s="5">
        <f t="shared" si="16"/>
        <v>0.96414679261207392</v>
      </c>
      <c r="W169" s="5">
        <f t="shared" si="16"/>
        <v>1.0331263131361441</v>
      </c>
      <c r="X169" s="5">
        <f t="shared" si="16"/>
        <v>1.301826072148182</v>
      </c>
      <c r="Y169" s="5">
        <f t="shared" si="16"/>
        <v>1.4984653023372405</v>
      </c>
      <c r="Z169" s="5">
        <f t="shared" si="16"/>
        <v>1.9261022261384966</v>
      </c>
      <c r="AA169" s="5">
        <f t="shared" si="16"/>
        <v>2.442008941764747</v>
      </c>
      <c r="AB169" s="5">
        <f t="shared" si="16"/>
        <v>3.1372810599864573</v>
      </c>
      <c r="AC169" s="5">
        <f t="shared" si="16"/>
        <v>4.6995955233836906</v>
      </c>
    </row>
    <row r="170" spans="3:29" x14ac:dyDescent="0.25">
      <c r="C170" s="5">
        <v>9</v>
      </c>
      <c r="D170" s="5">
        <f t="shared" si="17"/>
        <v>0.16033514465820031</v>
      </c>
      <c r="E170" s="5">
        <f t="shared" si="16"/>
        <v>0.15480273312120865</v>
      </c>
      <c r="F170" s="5">
        <f t="shared" si="16"/>
        <v>0.16352158594064525</v>
      </c>
      <c r="G170" s="5">
        <f t="shared" si="16"/>
        <v>0.17123289501224581</v>
      </c>
      <c r="H170" s="5">
        <f t="shared" si="16"/>
        <v>0.17740178071696594</v>
      </c>
      <c r="I170" s="5">
        <f t="shared" si="16"/>
        <v>0.18188885750578443</v>
      </c>
      <c r="J170" s="5">
        <f t="shared" si="16"/>
        <v>0.21983075311398903</v>
      </c>
      <c r="K170" s="5">
        <f t="shared" si="16"/>
        <v>0.24430477771614181</v>
      </c>
      <c r="L170" s="5">
        <f t="shared" si="16"/>
        <v>0.29383157366946772</v>
      </c>
      <c r="M170" s="5">
        <f t="shared" si="16"/>
        <v>0.33428999641278484</v>
      </c>
      <c r="N170" s="5">
        <f t="shared" si="16"/>
        <v>0.38055398767253723</v>
      </c>
      <c r="O170" s="5">
        <f t="shared" si="16"/>
        <v>0.4166604888629119</v>
      </c>
      <c r="P170" s="5">
        <f t="shared" si="16"/>
        <v>0.45941841044445247</v>
      </c>
      <c r="Q170" s="5">
        <f t="shared" si="16"/>
        <v>0.55842460789244497</v>
      </c>
      <c r="R170" s="5">
        <f t="shared" si="16"/>
        <v>0.62509716631811785</v>
      </c>
      <c r="S170" s="5">
        <f t="shared" si="16"/>
        <v>0.76263278520713973</v>
      </c>
      <c r="T170" s="5">
        <f t="shared" si="16"/>
        <v>0.88408076276652614</v>
      </c>
      <c r="U170" s="5">
        <f t="shared" si="16"/>
        <v>1.0648505689648371</v>
      </c>
      <c r="V170" s="5">
        <f t="shared" si="16"/>
        <v>1.19860993681031</v>
      </c>
      <c r="W170" s="5">
        <f t="shared" si="16"/>
        <v>1.2925079390243437</v>
      </c>
      <c r="X170" s="5">
        <f t="shared" si="16"/>
        <v>1.6277195022564632</v>
      </c>
      <c r="Y170" s="5">
        <f t="shared" si="16"/>
        <v>1.8772942057764703</v>
      </c>
      <c r="Z170" s="5">
        <f t="shared" si="16"/>
        <v>2.4273341099931787</v>
      </c>
      <c r="AA170" s="5">
        <f t="shared" si="16"/>
        <v>3.0823267660881988</v>
      </c>
      <c r="AB170" s="5">
        <f t="shared" si="16"/>
        <v>3.9910353750366858</v>
      </c>
      <c r="AC170" s="5">
        <f t="shared" si="16"/>
        <v>5.9329819004686755</v>
      </c>
    </row>
    <row r="171" spans="3:29" x14ac:dyDescent="0.25">
      <c r="C171" s="5">
        <v>10</v>
      </c>
      <c r="D171" s="5">
        <f t="shared" si="17"/>
        <v>0.19677090630396263</v>
      </c>
      <c r="E171" s="5">
        <f t="shared" si="16"/>
        <v>0.19034132206236232</v>
      </c>
      <c r="F171" s="5">
        <f t="shared" si="16"/>
        <v>0.20114600460554574</v>
      </c>
      <c r="G171" s="5">
        <f t="shared" si="16"/>
        <v>0.21077891172486568</v>
      </c>
      <c r="H171" s="5">
        <f t="shared" si="16"/>
        <v>0.21856380688016755</v>
      </c>
      <c r="I171" s="5">
        <f t="shared" si="16"/>
        <v>0.22455178274360729</v>
      </c>
      <c r="J171" s="5">
        <f t="shared" si="16"/>
        <v>0.27042344356728643</v>
      </c>
      <c r="K171" s="5">
        <f t="shared" si="16"/>
        <v>0.30036303893238148</v>
      </c>
      <c r="L171" s="5">
        <f t="shared" si="16"/>
        <v>0.36027751092237109</v>
      </c>
      <c r="M171" s="5">
        <f t="shared" si="16"/>
        <v>0.40939136324083897</v>
      </c>
      <c r="N171" s="5">
        <f t="shared" si="16"/>
        <v>0.46541140487375593</v>
      </c>
      <c r="O171" s="5">
        <f t="shared" si="16"/>
        <v>0.50973840679481264</v>
      </c>
      <c r="P171" s="5">
        <f t="shared" si="16"/>
        <v>0.5621784596913052</v>
      </c>
      <c r="Q171" s="5">
        <f t="shared" si="16"/>
        <v>0.68137173127498285</v>
      </c>
      <c r="R171" s="5">
        <f t="shared" si="16"/>
        <v>0.76316271770429001</v>
      </c>
      <c r="S171" s="5">
        <f t="shared" si="16"/>
        <v>0.92801300520703811</v>
      </c>
      <c r="T171" s="5">
        <f t="shared" si="16"/>
        <v>1.0753148231463709</v>
      </c>
      <c r="U171" s="5">
        <f t="shared" si="16"/>
        <v>1.2929899870080219</v>
      </c>
      <c r="V171" s="5">
        <f t="shared" si="16"/>
        <v>1.4562705138985987</v>
      </c>
      <c r="W171" s="5">
        <f t="shared" si="16"/>
        <v>1.5792575527048649</v>
      </c>
      <c r="X171" s="5">
        <f t="shared" si="16"/>
        <v>1.9878006115877884</v>
      </c>
      <c r="Y171" s="5">
        <f t="shared" si="16"/>
        <v>2.2966458783358807</v>
      </c>
      <c r="Z171" s="5">
        <f t="shared" si="16"/>
        <v>2.9852818986192089</v>
      </c>
      <c r="AA171" s="5">
        <f t="shared" si="16"/>
        <v>3.7961540009759718</v>
      </c>
      <c r="AB171" s="5">
        <f t="shared" si="16"/>
        <v>4.9498583553246691</v>
      </c>
      <c r="AC171" s="5">
        <f t="shared" si="16"/>
        <v>7.3082051067530385</v>
      </c>
    </row>
    <row r="172" spans="3:29" x14ac:dyDescent="0.25">
      <c r="C172" s="5">
        <v>11</v>
      </c>
      <c r="D172" s="5">
        <f t="shared" si="17"/>
        <v>0.23681532778884448</v>
      </c>
      <c r="E172" s="5">
        <f t="shared" si="16"/>
        <v>0.22946997290229759</v>
      </c>
      <c r="F172" s="5">
        <f t="shared" si="16"/>
        <v>0.24258766158235387</v>
      </c>
      <c r="G172" s="5">
        <f t="shared" si="16"/>
        <v>0.25436604064446372</v>
      </c>
      <c r="H172" s="5">
        <f t="shared" si="16"/>
        <v>0.26396980621850263</v>
      </c>
      <c r="I172" s="5">
        <f t="shared" si="16"/>
        <v>0.27170507139607103</v>
      </c>
      <c r="J172" s="5">
        <f t="shared" si="16"/>
        <v>0.32615147022168461</v>
      </c>
      <c r="K172" s="5">
        <f t="shared" si="16"/>
        <v>0.36207884668455548</v>
      </c>
      <c r="L172" s="5">
        <f t="shared" si="16"/>
        <v>0.43324159242302213</v>
      </c>
      <c r="M172" s="5">
        <f t="shared" si="16"/>
        <v>0.49176565705166836</v>
      </c>
      <c r="N172" s="5">
        <f t="shared" si="16"/>
        <v>0.55836566404214161</v>
      </c>
      <c r="O172" s="5">
        <f t="shared" si="16"/>
        <v>0.6117297043490354</v>
      </c>
      <c r="P172" s="5">
        <f t="shared" si="16"/>
        <v>0.67480387760289262</v>
      </c>
      <c r="Q172" s="5">
        <f t="shared" si="16"/>
        <v>0.815755698352018</v>
      </c>
      <c r="R172" s="5">
        <f t="shared" si="16"/>
        <v>0.91415397086077588</v>
      </c>
      <c r="S172" s="5">
        <f t="shared" si="16"/>
        <v>1.1083112646497841</v>
      </c>
      <c r="T172" s="5">
        <f t="shared" si="16"/>
        <v>1.2837102525229083</v>
      </c>
      <c r="U172" s="5">
        <f t="shared" si="16"/>
        <v>1.5412023501506875</v>
      </c>
      <c r="V172" s="5">
        <f t="shared" si="16"/>
        <v>1.736759424065011</v>
      </c>
      <c r="W172" s="5">
        <f t="shared" si="16"/>
        <v>1.8930927642692954</v>
      </c>
      <c r="X172" s="5">
        <f t="shared" si="16"/>
        <v>2.3816989626475569</v>
      </c>
      <c r="Y172" s="5">
        <f t="shared" ref="E172:AC182" si="18">($C172/Y$158)^Y$159</f>
        <v>2.7561523839464326</v>
      </c>
      <c r="Z172" s="5">
        <f t="shared" si="18"/>
        <v>3.5997289092647318</v>
      </c>
      <c r="AA172" s="5">
        <f t="shared" si="18"/>
        <v>4.5833128260212295</v>
      </c>
      <c r="AB172" s="5">
        <f t="shared" si="18"/>
        <v>6.0142339461586634</v>
      </c>
      <c r="AC172" s="5">
        <f t="shared" si="18"/>
        <v>8.8249457246146381</v>
      </c>
    </row>
    <row r="173" spans="3:29" x14ac:dyDescent="0.25">
      <c r="C173" s="5">
        <v>12</v>
      </c>
      <c r="D173" s="5">
        <f t="shared" si="17"/>
        <v>0.28044901604892541</v>
      </c>
      <c r="E173" s="5">
        <f t="shared" si="18"/>
        <v>0.27217552400100098</v>
      </c>
      <c r="F173" s="5">
        <f t="shared" si="18"/>
        <v>0.28783400570458689</v>
      </c>
      <c r="G173" s="5">
        <f t="shared" si="18"/>
        <v>0.30198354687674311</v>
      </c>
      <c r="H173" s="5">
        <f t="shared" si="18"/>
        <v>0.31361186465259827</v>
      </c>
      <c r="I173" s="5">
        <f t="shared" si="18"/>
        <v>0.32334868066524941</v>
      </c>
      <c r="J173" s="5">
        <f t="shared" si="18"/>
        <v>0.38699815697426426</v>
      </c>
      <c r="K173" s="5">
        <f t="shared" si="18"/>
        <v>0.42943099011135288</v>
      </c>
      <c r="L173" s="5">
        <f t="shared" si="18"/>
        <v>0.51268346920540298</v>
      </c>
      <c r="M173" s="5">
        <f t="shared" si="18"/>
        <v>0.58135996728800798</v>
      </c>
      <c r="N173" s="5">
        <f t="shared" si="18"/>
        <v>0.65934789482886302</v>
      </c>
      <c r="O173" s="5">
        <f t="shared" si="18"/>
        <v>0.72256122718552074</v>
      </c>
      <c r="P173" s="5">
        <f t="shared" si="18"/>
        <v>0.7972157541962771</v>
      </c>
      <c r="Q173" s="5">
        <f t="shared" si="18"/>
        <v>0.96145556321986159</v>
      </c>
      <c r="R173" s="5">
        <f t="shared" si="18"/>
        <v>1.0779409102165056</v>
      </c>
      <c r="S173" s="5">
        <f t="shared" si="18"/>
        <v>1.3033334705411364</v>
      </c>
      <c r="T173" s="5">
        <f t="shared" si="18"/>
        <v>1.509036882544684</v>
      </c>
      <c r="U173" s="5">
        <f t="shared" si="18"/>
        <v>1.8091879937968487</v>
      </c>
      <c r="V173" s="5">
        <f t="shared" si="18"/>
        <v>2.0397479656303283</v>
      </c>
      <c r="W173" s="5">
        <f t="shared" si="18"/>
        <v>2.2337607259379846</v>
      </c>
      <c r="X173" s="5">
        <f t="shared" si="18"/>
        <v>2.8090830367512796</v>
      </c>
      <c r="Y173" s="5">
        <f t="shared" si="18"/>
        <v>3.2554838841299407</v>
      </c>
      <c r="Z173" s="5">
        <f t="shared" si="18"/>
        <v>4.2704799104683264</v>
      </c>
      <c r="AA173" s="5">
        <f t="shared" si="18"/>
        <v>5.4436428094432694</v>
      </c>
      <c r="AB173" s="5">
        <f t="shared" si="18"/>
        <v>7.1846017060316321</v>
      </c>
      <c r="AC173" s="5">
        <f t="shared" si="18"/>
        <v>10.482915525411439</v>
      </c>
    </row>
    <row r="174" spans="3:29" x14ac:dyDescent="0.25">
      <c r="C174" s="5">
        <v>13</v>
      </c>
      <c r="D174" s="5">
        <f t="shared" si="17"/>
        <v>0.32765436234609752</v>
      </c>
      <c r="E174" s="5">
        <f t="shared" si="18"/>
        <v>0.3184460050202616</v>
      </c>
      <c r="F174" s="5">
        <f t="shared" si="18"/>
        <v>0.33687361769700097</v>
      </c>
      <c r="G174" s="5">
        <f t="shared" si="18"/>
        <v>0.35362165768770443</v>
      </c>
      <c r="H174" s="5">
        <f t="shared" si="18"/>
        <v>0.36748277195143564</v>
      </c>
      <c r="I174" s="5">
        <f t="shared" si="18"/>
        <v>0.37948257148999959</v>
      </c>
      <c r="J174" s="5">
        <f t="shared" si="18"/>
        <v>0.45294833101484466</v>
      </c>
      <c r="K174" s="5">
        <f t="shared" si="18"/>
        <v>0.50240017975500517</v>
      </c>
      <c r="L174" s="5">
        <f t="shared" si="18"/>
        <v>0.59856653358493483</v>
      </c>
      <c r="M174" s="5">
        <f t="shared" si="18"/>
        <v>0.67812633967906488</v>
      </c>
      <c r="N174" s="5">
        <f t="shared" si="18"/>
        <v>0.76829575239962278</v>
      </c>
      <c r="O174" s="5">
        <f t="shared" si="18"/>
        <v>0.84216673326300773</v>
      </c>
      <c r="P174" s="5">
        <f t="shared" si="18"/>
        <v>0.92934262122200084</v>
      </c>
      <c r="Q174" s="5">
        <f t="shared" si="18"/>
        <v>1.118362058858005</v>
      </c>
      <c r="R174" s="5">
        <f t="shared" si="18"/>
        <v>1.254406016073973</v>
      </c>
      <c r="S174" s="5">
        <f t="shared" si="18"/>
        <v>1.5129046860889381</v>
      </c>
      <c r="T174" s="5">
        <f t="shared" si="18"/>
        <v>1.7510873424770461</v>
      </c>
      <c r="U174" s="5">
        <f t="shared" si="18"/>
        <v>2.0966773325456658</v>
      </c>
      <c r="V174" s="5">
        <f t="shared" si="18"/>
        <v>2.3649402781556033</v>
      </c>
      <c r="W174" s="5">
        <f t="shared" si="18"/>
        <v>2.6010327310652541</v>
      </c>
      <c r="X174" s="5">
        <f t="shared" si="18"/>
        <v>3.2696531035092731</v>
      </c>
      <c r="Y174" s="5">
        <f t="shared" si="18"/>
        <v>3.7943417085964621</v>
      </c>
      <c r="Z174" s="5">
        <f t="shared" si="18"/>
        <v>4.9973573057821419</v>
      </c>
      <c r="AA174" s="5">
        <f t="shared" si="18"/>
        <v>6.3769978330176045</v>
      </c>
      <c r="AB174" s="5">
        <f t="shared" si="18"/>
        <v>8.4613644202945455</v>
      </c>
      <c r="AC174" s="5">
        <f t="shared" si="18"/>
        <v>12.281851957846561</v>
      </c>
    </row>
    <row r="175" spans="3:29" x14ac:dyDescent="0.25">
      <c r="C175" s="5">
        <v>14</v>
      </c>
      <c r="D175" s="5">
        <f t="shared" si="17"/>
        <v>0.3784152478316522</v>
      </c>
      <c r="E175" s="5">
        <f t="shared" si="18"/>
        <v>0.36827044192086272</v>
      </c>
      <c r="F175" s="5">
        <f t="shared" si="18"/>
        <v>0.38969602522933494</v>
      </c>
      <c r="G175" s="5">
        <f t="shared" si="18"/>
        <v>0.40927140576168819</v>
      </c>
      <c r="H175" s="5">
        <f t="shared" si="18"/>
        <v>0.42557590750283542</v>
      </c>
      <c r="I175" s="5">
        <f t="shared" si="18"/>
        <v>0.44010670794488099</v>
      </c>
      <c r="J175" s="5">
        <f t="shared" si="18"/>
        <v>0.52398807724170549</v>
      </c>
      <c r="K175" s="5">
        <f t="shared" si="18"/>
        <v>0.58096873292537143</v>
      </c>
      <c r="L175" s="5">
        <f t="shared" si="18"/>
        <v>0.69085729943221297</v>
      </c>
      <c r="M175" s="5">
        <f t="shared" si="18"/>
        <v>0.78202095108589353</v>
      </c>
      <c r="N175" s="5">
        <f t="shared" si="18"/>
        <v>0.88515232479699724</v>
      </c>
      <c r="O175" s="5">
        <f t="shared" si="18"/>
        <v>0.9704857370382729</v>
      </c>
      <c r="P175" s="5">
        <f t="shared" si="18"/>
        <v>1.0711192090404167</v>
      </c>
      <c r="Q175" s="5">
        <f t="shared" si="18"/>
        <v>1.2863756228650727</v>
      </c>
      <c r="R175" s="5">
        <f t="shared" si="18"/>
        <v>1.4434421572415317</v>
      </c>
      <c r="S175" s="5">
        <f t="shared" si="18"/>
        <v>1.7368658562408079</v>
      </c>
      <c r="T175" s="5">
        <f t="shared" si="18"/>
        <v>2.0096731551961597</v>
      </c>
      <c r="U175" s="5">
        <f t="shared" si="18"/>
        <v>2.403425673844243</v>
      </c>
      <c r="V175" s="5">
        <f t="shared" si="18"/>
        <v>2.7120676933585099</v>
      </c>
      <c r="W175" s="5">
        <f t="shared" si="18"/>
        <v>2.9947001564022075</v>
      </c>
      <c r="X175" s="5">
        <f t="shared" si="18"/>
        <v>3.7631358661843817</v>
      </c>
      <c r="Y175" s="5">
        <f t="shared" si="18"/>
        <v>4.3724531434656919</v>
      </c>
      <c r="Z175" s="5">
        <f t="shared" si="18"/>
        <v>5.7801982499963316</v>
      </c>
      <c r="AA175" s="5">
        <f t="shared" si="18"/>
        <v>7.3832437655064576</v>
      </c>
      <c r="AB175" s="5">
        <f t="shared" si="18"/>
        <v>9.8448938974132201</v>
      </c>
      <c r="AC175" s="5">
        <f t="shared" si="18"/>
        <v>14.221513977299361</v>
      </c>
    </row>
    <row r="176" spans="3:29" x14ac:dyDescent="0.25">
      <c r="C176" s="5">
        <v>15</v>
      </c>
      <c r="D176" s="5">
        <f t="shared" si="17"/>
        <v>0.43271681604841306</v>
      </c>
      <c r="E176" s="5">
        <f t="shared" si="18"/>
        <v>0.42163870606187448</v>
      </c>
      <c r="F176" s="5">
        <f t="shared" si="18"/>
        <v>0.44629155974931167</v>
      </c>
      <c r="G176" s="5">
        <f t="shared" si="18"/>
        <v>0.46892450779876743</v>
      </c>
      <c r="H176" s="5">
        <f t="shared" si="18"/>
        <v>0.4878851517757225</v>
      </c>
      <c r="I176" s="5">
        <f t="shared" si="18"/>
        <v>0.50522105677349283</v>
      </c>
      <c r="J176" s="5">
        <f t="shared" si="18"/>
        <v>0.60010454814774039</v>
      </c>
      <c r="K176" s="5">
        <f t="shared" si="18"/>
        <v>0.66512033024060413</v>
      </c>
      <c r="L176" s="5">
        <f t="shared" si="18"/>
        <v>0.78952492368870597</v>
      </c>
      <c r="M176" s="5">
        <f t="shared" si="18"/>
        <v>0.89300347302829819</v>
      </c>
      <c r="N176" s="5">
        <f t="shared" si="18"/>
        <v>1.0098652910796937</v>
      </c>
      <c r="O176" s="5">
        <f t="shared" si="18"/>
        <v>1.1074626186999528</v>
      </c>
      <c r="P176" s="5">
        <f t="shared" si="18"/>
        <v>1.2224854883767438</v>
      </c>
      <c r="Q176" s="5">
        <f t="shared" si="18"/>
        <v>1.4654048791507093</v>
      </c>
      <c r="R176" s="5">
        <f t="shared" si="18"/>
        <v>1.6449509696072793</v>
      </c>
      <c r="S176" s="5">
        <f t="shared" si="18"/>
        <v>1.9750712949892137</v>
      </c>
      <c r="T176" s="5">
        <f t="shared" si="18"/>
        <v>2.2846217424937487</v>
      </c>
      <c r="U176" s="5">
        <f t="shared" si="18"/>
        <v>2.7292092450881742</v>
      </c>
      <c r="V176" s="5">
        <f t="shared" si="18"/>
        <v>3.0808844056666942</v>
      </c>
      <c r="W176" s="5">
        <f t="shared" si="18"/>
        <v>3.4145713380046203</v>
      </c>
      <c r="X176" s="5">
        <f t="shared" si="18"/>
        <v>4.289280340837637</v>
      </c>
      <c r="Y176" s="5">
        <f t="shared" si="18"/>
        <v>4.9895674146168707</v>
      </c>
      <c r="Z176" s="5">
        <f t="shared" si="18"/>
        <v>6.6188524171413299</v>
      </c>
      <c r="AA176" s="5">
        <f t="shared" si="18"/>
        <v>8.462256659886922</v>
      </c>
      <c r="AB176" s="5">
        <f t="shared" si="18"/>
        <v>11.335535485760419</v>
      </c>
      <c r="AC176" s="5">
        <f t="shared" si="18"/>
        <v>16.30167881369346</v>
      </c>
    </row>
    <row r="177" spans="3:29" x14ac:dyDescent="0.25">
      <c r="C177" s="5">
        <v>16</v>
      </c>
      <c r="D177" s="5">
        <f t="shared" si="17"/>
        <v>0.49054529355044812</v>
      </c>
      <c r="E177" s="5">
        <f t="shared" si="18"/>
        <v>0.47854139504898835</v>
      </c>
      <c r="F177" s="5">
        <f t="shared" si="18"/>
        <v>0.50665124340232537</v>
      </c>
      <c r="G177" s="5">
        <f t="shared" si="18"/>
        <v>0.53257326857515486</v>
      </c>
      <c r="H177" s="5">
        <f t="shared" si="18"/>
        <v>0.5544048163067482</v>
      </c>
      <c r="I177" s="5">
        <f t="shared" si="18"/>
        <v>0.57482558701888808</v>
      </c>
      <c r="J177" s="5">
        <f t="shared" si="18"/>
        <v>0.68128581365418972</v>
      </c>
      <c r="K177" s="5">
        <f t="shared" si="18"/>
        <v>0.75483982340404443</v>
      </c>
      <c r="L177" s="5">
        <f t="shared" si="18"/>
        <v>0.89454082933974233</v>
      </c>
      <c r="M177" s="5">
        <f t="shared" si="18"/>
        <v>1.0110365706180853</v>
      </c>
      <c r="N177" s="5">
        <f t="shared" si="18"/>
        <v>1.1423862592377894</v>
      </c>
      <c r="O177" s="5">
        <f t="shared" si="18"/>
        <v>1.2530459234487756</v>
      </c>
      <c r="P177" s="5">
        <f t="shared" si="18"/>
        <v>1.3833859163891358</v>
      </c>
      <c r="Q177" s="5">
        <f t="shared" si="18"/>
        <v>1.6553654459018112</v>
      </c>
      <c r="R177" s="5">
        <f t="shared" si="18"/>
        <v>1.8588415826013482</v>
      </c>
      <c r="S177" s="5">
        <f t="shared" si="18"/>
        <v>2.2273867166245975</v>
      </c>
      <c r="T177" s="5">
        <f t="shared" si="18"/>
        <v>2.5757740794565329</v>
      </c>
      <c r="U177" s="5">
        <f t="shared" si="18"/>
        <v>3.0738220857416385</v>
      </c>
      <c r="V177" s="5">
        <f t="shared" si="18"/>
        <v>3.4711640839262525</v>
      </c>
      <c r="W177" s="5">
        <f t="shared" si="18"/>
        <v>3.8604691159649516</v>
      </c>
      <c r="X177" s="5">
        <f t="shared" si="18"/>
        <v>4.8478546189468066</v>
      </c>
      <c r="Y177" s="5">
        <f t="shared" si="18"/>
        <v>5.6454525280155723</v>
      </c>
      <c r="Z177" s="5">
        <f t="shared" si="18"/>
        <v>7.5131802377896904</v>
      </c>
      <c r="AA177" s="5">
        <f t="shared" si="18"/>
        <v>9.6139213281436593</v>
      </c>
      <c r="AB177" s="5">
        <f t="shared" si="18"/>
        <v>12.933611663073309</v>
      </c>
      <c r="AC177" s="5">
        <f t="shared" si="18"/>
        <v>18.522139415970791</v>
      </c>
    </row>
    <row r="178" spans="3:29" x14ac:dyDescent="0.25">
      <c r="C178" s="5">
        <v>17</v>
      </c>
      <c r="D178" s="5">
        <f t="shared" si="17"/>
        <v>0.55188784599456886</v>
      </c>
      <c r="E178" s="5">
        <f t="shared" si="18"/>
        <v>0.53896973701991502</v>
      </c>
      <c r="F178" s="5">
        <f t="shared" si="18"/>
        <v>0.57076669816776304</v>
      </c>
      <c r="G178" s="5">
        <f t="shared" si="18"/>
        <v>0.60021050381551877</v>
      </c>
      <c r="H178" s="5">
        <f t="shared" si="18"/>
        <v>0.62512958738123547</v>
      </c>
      <c r="I178" s="5">
        <f t="shared" si="18"/>
        <v>0.6489202697258547</v>
      </c>
      <c r="J178" s="5">
        <f t="shared" si="18"/>
        <v>0.76752074044345697</v>
      </c>
      <c r="K178" s="5">
        <f t="shared" si="18"/>
        <v>0.85011308080106729</v>
      </c>
      <c r="L178" s="5">
        <f t="shared" si="18"/>
        <v>1.0058784031318713</v>
      </c>
      <c r="M178" s="5">
        <f t="shared" si="18"/>
        <v>1.1360855011605073</v>
      </c>
      <c r="N178" s="5">
        <f t="shared" si="18"/>
        <v>1.2826702363044973</v>
      </c>
      <c r="O178" s="5">
        <f t="shared" si="18"/>
        <v>1.4071878005600917</v>
      </c>
      <c r="P178" s="5">
        <f t="shared" si="18"/>
        <v>1.5537688330375539</v>
      </c>
      <c r="Q178" s="5">
        <f t="shared" si="18"/>
        <v>1.856178983072521</v>
      </c>
      <c r="R178" s="5">
        <f t="shared" si="18"/>
        <v>2.0850296011553997</v>
      </c>
      <c r="S178" s="5">
        <f t="shared" si="18"/>
        <v>2.4936876655271867</v>
      </c>
      <c r="T178" s="5">
        <f t="shared" si="18"/>
        <v>2.8829828242542797</v>
      </c>
      <c r="U178" s="5">
        <f t="shared" si="18"/>
        <v>3.4370735722568053</v>
      </c>
      <c r="V178" s="5">
        <f t="shared" si="18"/>
        <v>3.8826971719010235</v>
      </c>
      <c r="W178" s="5">
        <f t="shared" si="18"/>
        <v>4.3322288706299918</v>
      </c>
      <c r="X178" s="5">
        <f t="shared" si="18"/>
        <v>5.4386432790009955</v>
      </c>
      <c r="Y178" s="5">
        <f t="shared" si="18"/>
        <v>6.3398927403578043</v>
      </c>
      <c r="Z178" s="5">
        <f t="shared" si="18"/>
        <v>8.4630514828521139</v>
      </c>
      <c r="AA178" s="5">
        <f t="shared" si="18"/>
        <v>10.838130195108107</v>
      </c>
      <c r="AB178" s="5">
        <f t="shared" si="18"/>
        <v>14.639424937073969</v>
      </c>
      <c r="AC178" s="5">
        <f t="shared" si="18"/>
        <v>20.882702396684728</v>
      </c>
    </row>
    <row r="179" spans="3:29" x14ac:dyDescent="0.25">
      <c r="C179" s="5">
        <v>18</v>
      </c>
      <c r="D179" s="5">
        <f t="shared" si="17"/>
        <v>0.61673246095201528</v>
      </c>
      <c r="E179" s="5">
        <f t="shared" si="18"/>
        <v>0.60291551260684983</v>
      </c>
      <c r="F179" s="5">
        <f t="shared" si="18"/>
        <v>0.63863007175659603</v>
      </c>
      <c r="G179" s="5">
        <f t="shared" si="18"/>
        <v>0.67182947726452868</v>
      </c>
      <c r="H179" s="5">
        <f t="shared" si="18"/>
        <v>0.70005448005666115</v>
      </c>
      <c r="I179" s="5">
        <f t="shared" si="18"/>
        <v>0.72750507769755279</v>
      </c>
      <c r="J179" s="5">
        <f t="shared" si="18"/>
        <v>0.85879889354808725</v>
      </c>
      <c r="K179" s="5">
        <f t="shared" si="18"/>
        <v>0.95092686161932483</v>
      </c>
      <c r="L179" s="5">
        <f t="shared" si="18"/>
        <v>1.1235127495595301</v>
      </c>
      <c r="M179" s="5">
        <f t="shared" si="18"/>
        <v>1.2681177877277221</v>
      </c>
      <c r="N179" s="5">
        <f t="shared" si="18"/>
        <v>1.4306751978171819</v>
      </c>
      <c r="O179" s="5">
        <f t="shared" si="18"/>
        <v>1.5698435475199355</v>
      </c>
      <c r="P179" s="5">
        <f t="shared" si="18"/>
        <v>1.733585970450414</v>
      </c>
      <c r="Q179" s="5">
        <f t="shared" si="18"/>
        <v>2.0677724196050873</v>
      </c>
      <c r="R179" s="5">
        <f t="shared" si="18"/>
        <v>2.3234362794528671</v>
      </c>
      <c r="S179" s="5">
        <f t="shared" si="18"/>
        <v>2.7738582444651985</v>
      </c>
      <c r="T179" s="5">
        <f t="shared" si="18"/>
        <v>3.2061108039029516</v>
      </c>
      <c r="U179" s="5">
        <f t="shared" si="18"/>
        <v>3.8187864162804623</v>
      </c>
      <c r="V179" s="5">
        <f t="shared" si="18"/>
        <v>4.3152887041414196</v>
      </c>
      <c r="W179" s="5">
        <f t="shared" si="18"/>
        <v>4.8296969279548838</v>
      </c>
      <c r="X179" s="5">
        <f t="shared" si="18"/>
        <v>6.0614452853465304</v>
      </c>
      <c r="Y179" s="5">
        <f t="shared" si="18"/>
        <v>7.0726865035174269</v>
      </c>
      <c r="Z179" s="5">
        <f t="shared" si="18"/>
        <v>9.4683441087525324</v>
      </c>
      <c r="AA179" s="5">
        <f t="shared" si="18"/>
        <v>12.134782362995198</v>
      </c>
      <c r="AB179" s="5">
        <f t="shared" si="18"/>
        <v>16.453260223531089</v>
      </c>
      <c r="AC179" s="5">
        <f t="shared" si="18"/>
        <v>23.383186354256861</v>
      </c>
    </row>
    <row r="180" spans="3:29" x14ac:dyDescent="0.25">
      <c r="C180" s="5">
        <v>19</v>
      </c>
      <c r="D180" s="5">
        <f t="shared" si="17"/>
        <v>0.68506785122794589</v>
      </c>
      <c r="E180" s="5">
        <f t="shared" si="18"/>
        <v>0.67037099048217785</v>
      </c>
      <c r="F180" s="5">
        <f t="shared" si="18"/>
        <v>0.71023397639187358</v>
      </c>
      <c r="G180" s="5">
        <f t="shared" si="18"/>
        <v>0.74742384867685552</v>
      </c>
      <c r="H180" s="5">
        <f t="shared" si="18"/>
        <v>0.7791748001433515</v>
      </c>
      <c r="I180" s="5">
        <f t="shared" si="18"/>
        <v>0.81057998529402275</v>
      </c>
      <c r="J180" s="5">
        <f t="shared" si="18"/>
        <v>0.955110455046566</v>
      </c>
      <c r="K180" s="5">
        <f t="shared" si="18"/>
        <v>1.0572687118853994</v>
      </c>
      <c r="L180" s="5">
        <f t="shared" si="18"/>
        <v>1.2474204880140998</v>
      </c>
      <c r="M180" s="5">
        <f t="shared" si="18"/>
        <v>1.407102950197612</v>
      </c>
      <c r="N180" s="5">
        <f t="shared" si="18"/>
        <v>1.5863617333635645</v>
      </c>
      <c r="O180" s="5">
        <f t="shared" si="18"/>
        <v>1.7409712346468538</v>
      </c>
      <c r="P180" s="5">
        <f t="shared" si="18"/>
        <v>1.9227920488594756</v>
      </c>
      <c r="Q180" s="5">
        <f t="shared" si="18"/>
        <v>2.2900773180969813</v>
      </c>
      <c r="R180" s="5">
        <f t="shared" si="18"/>
        <v>2.5739878414008213</v>
      </c>
      <c r="S180" s="5">
        <f t="shared" si="18"/>
        <v>3.0677900707834755</v>
      </c>
      <c r="T180" s="5">
        <f t="shared" si="18"/>
        <v>3.5450297717157961</v>
      </c>
      <c r="U180" s="5">
        <f t="shared" si="18"/>
        <v>4.2187950237008742</v>
      </c>
      <c r="V180" s="5">
        <f t="shared" si="18"/>
        <v>4.768756514923278</v>
      </c>
      <c r="W180" s="5">
        <f t="shared" si="18"/>
        <v>5.3527292473919568</v>
      </c>
      <c r="X180" s="5">
        <f t="shared" si="18"/>
        <v>6.716072259850649</v>
      </c>
      <c r="Y180" s="5">
        <f t="shared" si="18"/>
        <v>7.8436447719226843</v>
      </c>
      <c r="Z180" s="5">
        <f t="shared" si="18"/>
        <v>10.52894330347875</v>
      </c>
      <c r="AA180" s="5">
        <f t="shared" si="18"/>
        <v>13.503782838007639</v>
      </c>
      <c r="AB180" s="5">
        <f t="shared" si="18"/>
        <v>18.375386820609858</v>
      </c>
      <c r="AC180" s="5">
        <f t="shared" si="18"/>
        <v>26.023420485760941</v>
      </c>
    </row>
    <row r="181" spans="3:29" x14ac:dyDescent="0.25">
      <c r="C181" s="5">
        <v>20</v>
      </c>
      <c r="D181" s="5">
        <f t="shared" si="17"/>
        <v>0.75688337418040064</v>
      </c>
      <c r="E181" s="5">
        <f t="shared" si="18"/>
        <v>0.74132887351309995</v>
      </c>
      <c r="F181" s="5">
        <f t="shared" si="18"/>
        <v>0.78557143765361781</v>
      </c>
      <c r="G181" s="5">
        <f t="shared" si="18"/>
        <v>0.8269876303403948</v>
      </c>
      <c r="H181" s="5">
        <f t="shared" si="18"/>
        <v>0.86248611240725459</v>
      </c>
      <c r="I181" s="5">
        <f t="shared" si="18"/>
        <v>0.89814496826347234</v>
      </c>
      <c r="J181" s="5">
        <f t="shared" si="18"/>
        <v>1.0564461561236882</v>
      </c>
      <c r="K181" s="5">
        <f t="shared" si="18"/>
        <v>1.1691268776179191</v>
      </c>
      <c r="L181" s="5">
        <f t="shared" si="18"/>
        <v>1.3775795835889006</v>
      </c>
      <c r="M181" s="5">
        <f t="shared" si="18"/>
        <v>1.5530122810697247</v>
      </c>
      <c r="N181" s="5">
        <f t="shared" si="18"/>
        <v>1.7496927513661804</v>
      </c>
      <c r="O181" s="5">
        <f t="shared" si="18"/>
        <v>1.9205313923903415</v>
      </c>
      <c r="P181" s="5">
        <f t="shared" si="18"/>
        <v>2.1213444399571046</v>
      </c>
      <c r="Q181" s="5">
        <f t="shared" si="18"/>
        <v>2.5230293463362967</v>
      </c>
      <c r="R181" s="5">
        <f t="shared" si="18"/>
        <v>2.8366149152204225</v>
      </c>
      <c r="S181" s="5">
        <f t="shared" si="18"/>
        <v>3.3753814095014185</v>
      </c>
      <c r="T181" s="5">
        <f t="shared" si="18"/>
        <v>3.8996193756079163</v>
      </c>
      <c r="U181" s="5">
        <f t="shared" si="18"/>
        <v>4.6369441334598509</v>
      </c>
      <c r="V181" s="5">
        <f t="shared" si="18"/>
        <v>5.242929752046078</v>
      </c>
      <c r="W181" s="5">
        <f t="shared" si="18"/>
        <v>5.9011903296360142</v>
      </c>
      <c r="X181" s="5">
        <f t="shared" si="18"/>
        <v>7.4023470435874419</v>
      </c>
      <c r="Y181" s="5">
        <f t="shared" si="18"/>
        <v>8.6525895925549055</v>
      </c>
      <c r="Z181" s="5">
        <f t="shared" si="18"/>
        <v>11.644740689544468</v>
      </c>
      <c r="AA181" s="5">
        <f t="shared" si="18"/>
        <v>14.945041883641329</v>
      </c>
      <c r="AB181" s="5">
        <f t="shared" si="18"/>
        <v>20.406060066312435</v>
      </c>
      <c r="AC181" s="5">
        <f t="shared" si="18"/>
        <v>28.803243426857335</v>
      </c>
    </row>
    <row r="182" spans="3:29" x14ac:dyDescent="0.25">
      <c r="C182" s="5">
        <v>21</v>
      </c>
      <c r="D182" s="5">
        <f t="shared" si="17"/>
        <v>0.83216896370307614</v>
      </c>
      <c r="E182" s="5">
        <f t="shared" si="18"/>
        <v>0.81578225332213017</v>
      </c>
      <c r="F182" s="5">
        <f t="shared" si="18"/>
        <v>0.8646358512999861</v>
      </c>
      <c r="G182" s="5">
        <f t="shared" si="18"/>
        <v>0.91051515036486774</v>
      </c>
      <c r="H182" s="5">
        <f t="shared" si="18"/>
        <v>0.9499842137081308</v>
      </c>
      <c r="I182" s="5">
        <f t="shared" si="18"/>
        <v>0.9902000035995967</v>
      </c>
      <c r="J182" s="5">
        <f t="shared" si="18"/>
        <v>1.1627972197229144</v>
      </c>
      <c r="K182" s="5">
        <f t="shared" si="18"/>
        <v>1.2864902315420339</v>
      </c>
      <c r="L182" s="5">
        <f t="shared" si="18"/>
        <v>1.5139692045100512</v>
      </c>
      <c r="M182" s="5">
        <f t="shared" si="18"/>
        <v>1.7058186566817435</v>
      </c>
      <c r="N182" s="5">
        <f t="shared" si="18"/>
        <v>1.9206332306649336</v>
      </c>
      <c r="O182" s="5">
        <f t="shared" si="18"/>
        <v>2.1084867481527527</v>
      </c>
      <c r="P182" s="5">
        <f t="shared" si="18"/>
        <v>2.3292028835336347</v>
      </c>
      <c r="Q182" s="5">
        <f t="shared" si="18"/>
        <v>2.7665678331557473</v>
      </c>
      <c r="R182" s="5">
        <f t="shared" si="18"/>
        <v>3.1112520581050043</v>
      </c>
      <c r="S182" s="5">
        <f t="shared" si="18"/>
        <v>3.6965364457826291</v>
      </c>
      <c r="T182" s="5">
        <f t="shared" si="18"/>
        <v>4.2697662924732054</v>
      </c>
      <c r="U182" s="5">
        <f t="shared" si="18"/>
        <v>5.0730876765074964</v>
      </c>
      <c r="V182" s="5">
        <f t="shared" si="18"/>
        <v>5.7376476305984454</v>
      </c>
      <c r="W182" s="5">
        <f t="shared" si="18"/>
        <v>6.4749522979675218</v>
      </c>
      <c r="X182" s="5">
        <f t="shared" si="18"/>
        <v>8.1201024874585759</v>
      </c>
      <c r="Y182" s="5">
        <f t="shared" si="18"/>
        <v>9.4993529182581593</v>
      </c>
      <c r="Z182" s="5">
        <f t="shared" si="18"/>
        <v>12.815633651294375</v>
      </c>
      <c r="AA182" s="5">
        <f t="shared" si="18"/>
        <v>16.458474474471434</v>
      </c>
      <c r="AB182" s="5">
        <f t="shared" si="18"/>
        <v>22.545522743620793</v>
      </c>
      <c r="AC182" s="5">
        <f t="shared" si="18"/>
        <v>31.722502271886608</v>
      </c>
    </row>
    <row r="183" spans="3:29" x14ac:dyDescent="0.25">
      <c r="C183" s="5">
        <v>22</v>
      </c>
      <c r="D183" s="5">
        <f t="shared" si="17"/>
        <v>0.91091507236122626</v>
      </c>
      <c r="E183" s="5">
        <f t="shared" ref="E183:AC193" si="19">($C183/E$158)^E$159</f>
        <v>0.89372457159358765</v>
      </c>
      <c r="F183" s="5">
        <f t="shared" si="19"/>
        <v>0.94742094649104869</v>
      </c>
      <c r="G183" s="5">
        <f t="shared" si="19"/>
        <v>0.99800102140302305</v>
      </c>
      <c r="H183" s="5">
        <f t="shared" si="19"/>
        <v>1.041665110102689</v>
      </c>
      <c r="I183" s="5">
        <f t="shared" si="19"/>
        <v>1.0867450694198328</v>
      </c>
      <c r="J183" s="5">
        <f t="shared" si="19"/>
        <v>1.2741553117012023</v>
      </c>
      <c r="K183" s="5">
        <f t="shared" si="19"/>
        <v>1.4093482106868336</v>
      </c>
      <c r="L183" s="5">
        <f t="shared" si="19"/>
        <v>1.6565696009043895</v>
      </c>
      <c r="M183" s="5">
        <f t="shared" si="19"/>
        <v>1.8654963767769552</v>
      </c>
      <c r="N183" s="5">
        <f t="shared" si="19"/>
        <v>2.0991500095518809</v>
      </c>
      <c r="O183" s="5">
        <f t="shared" si="19"/>
        <v>2.3048020027513862</v>
      </c>
      <c r="P183" s="5">
        <f t="shared" si="19"/>
        <v>2.5463292467669953</v>
      </c>
      <c r="Q183" s="5">
        <f t="shared" si="19"/>
        <v>3.0206353916854507</v>
      </c>
      <c r="R183" s="5">
        <f t="shared" si="19"/>
        <v>3.397837352893891</v>
      </c>
      <c r="S183" s="5">
        <f t="shared" si="19"/>
        <v>4.0311646686516891</v>
      </c>
      <c r="T183" s="5">
        <f t="shared" si="19"/>
        <v>4.655363495090084</v>
      </c>
      <c r="U183" s="5">
        <f t="shared" si="19"/>
        <v>5.5270878102797143</v>
      </c>
      <c r="V183" s="5">
        <f t="shared" si="19"/>
        <v>6.2527583781119498</v>
      </c>
      <c r="W183" s="5">
        <f t="shared" si="19"/>
        <v>7.0738941184583553</v>
      </c>
      <c r="X183" s="5">
        <f t="shared" si="19"/>
        <v>8.8691804258914235</v>
      </c>
      <c r="Y183" s="5">
        <f t="shared" si="19"/>
        <v>10.383775599793442</v>
      </c>
      <c r="Z183" s="5">
        <f t="shared" si="19"/>
        <v>14.041524762010901</v>
      </c>
      <c r="AA183" s="5">
        <f t="shared" si="19"/>
        <v>18.043999830646317</v>
      </c>
      <c r="AB183" s="5">
        <f t="shared" si="19"/>
        <v>24.794006282250287</v>
      </c>
      <c r="AC183" s="5">
        <f t="shared" si="19"/>
        <v>34.781051738682287</v>
      </c>
    </row>
    <row r="184" spans="3:29" x14ac:dyDescent="0.25">
      <c r="C184" s="5">
        <v>23</v>
      </c>
      <c r="D184" s="5">
        <f t="shared" si="17"/>
        <v>0.99311262176188508</v>
      </c>
      <c r="E184" s="5">
        <f t="shared" si="19"/>
        <v>0.97514958685628328</v>
      </c>
      <c r="F184" s="5">
        <f t="shared" si="19"/>
        <v>1.0339207542110909</v>
      </c>
      <c r="G184" s="5">
        <f t="shared" si="19"/>
        <v>1.0894401137842893</v>
      </c>
      <c r="H184" s="5">
        <f t="shared" si="19"/>
        <v>1.1375249971695107</v>
      </c>
      <c r="I184" s="5">
        <f t="shared" si="19"/>
        <v>1.1877801448606398</v>
      </c>
      <c r="J184" s="5">
        <f t="shared" si="19"/>
        <v>1.3905124988874755</v>
      </c>
      <c r="K184" s="5">
        <f t="shared" si="19"/>
        <v>1.5376907628167935</v>
      </c>
      <c r="L184" s="5">
        <f t="shared" si="19"/>
        <v>1.8053620008642937</v>
      </c>
      <c r="M184" s="5">
        <f t="shared" si="19"/>
        <v>2.0320210270408383</v>
      </c>
      <c r="N184" s="5">
        <f t="shared" si="19"/>
        <v>2.2852116051282092</v>
      </c>
      <c r="O184" s="5">
        <f t="shared" si="19"/>
        <v>2.5094436389794232</v>
      </c>
      <c r="P184" s="5">
        <f t="shared" si="19"/>
        <v>2.772687318054178</v>
      </c>
      <c r="Q184" s="5">
        <f t="shared" si="19"/>
        <v>3.2851775971113431</v>
      </c>
      <c r="R184" s="5">
        <f t="shared" si="19"/>
        <v>3.6963120630021424</v>
      </c>
      <c r="S184" s="5">
        <f t="shared" si="19"/>
        <v>4.3791803445564215</v>
      </c>
      <c r="T184" s="5">
        <f t="shared" si="19"/>
        <v>5.0563096260365192</v>
      </c>
      <c r="U184" s="5">
        <f t="shared" si="19"/>
        <v>5.9988140947816495</v>
      </c>
      <c r="V184" s="5">
        <f t="shared" si="19"/>
        <v>6.7881183341657456</v>
      </c>
      <c r="W184" s="5">
        <f t="shared" si="19"/>
        <v>7.6979009325527796</v>
      </c>
      <c r="X184" s="5">
        <f t="shared" si="19"/>
        <v>9.6494307986553824</v>
      </c>
      <c r="Y184" s="5">
        <f t="shared" si="19"/>
        <v>11.30570652263166</v>
      </c>
      <c r="Z184" s="5">
        <f t="shared" si="19"/>
        <v>15.322321292046205</v>
      </c>
      <c r="AA184" s="5">
        <f t="shared" si="19"/>
        <v>19.701541017950699</v>
      </c>
      <c r="AB184" s="5">
        <f t="shared" si="19"/>
        <v>27.151731794593474</v>
      </c>
      <c r="AC184" s="5">
        <f t="shared" si="19"/>
        <v>37.978753450967275</v>
      </c>
    </row>
    <row r="185" spans="3:29" x14ac:dyDescent="0.25">
      <c r="C185" s="5">
        <v>24</v>
      </c>
      <c r="D185" s="5">
        <f t="shared" si="17"/>
        <v>1.0787529596717078</v>
      </c>
      <c r="E185" s="5">
        <f t="shared" si="19"/>
        <v>1.0600513457576619</v>
      </c>
      <c r="F185" s="5">
        <f t="shared" si="19"/>
        <v>1.1241295799554636</v>
      </c>
      <c r="G185" s="5">
        <f t="shared" si="19"/>
        <v>1.1848275322693191</v>
      </c>
      <c r="H185" s="5">
        <f t="shared" si="19"/>
        <v>1.2375602429788817</v>
      </c>
      <c r="I185" s="5">
        <f t="shared" si="19"/>
        <v>1.2933052099867766</v>
      </c>
      <c r="J185" s="5">
        <f t="shared" si="19"/>
        <v>1.511861212804523</v>
      </c>
      <c r="K185" s="5">
        <f t="shared" si="19"/>
        <v>1.6715083001083975</v>
      </c>
      <c r="L185" s="5">
        <f t="shared" si="19"/>
        <v>1.9603285206804657</v>
      </c>
      <c r="M185" s="5">
        <f t="shared" si="19"/>
        <v>2.2053693604411264</v>
      </c>
      <c r="N185" s="5">
        <f t="shared" si="19"/>
        <v>2.478788057468305</v>
      </c>
      <c r="O185" s="5">
        <f t="shared" si="19"/>
        <v>2.7223797564315775</v>
      </c>
      <c r="P185" s="5">
        <f t="shared" si="19"/>
        <v>3.0082426291094659</v>
      </c>
      <c r="Q185" s="5">
        <f t="shared" si="19"/>
        <v>3.5601427089774949</v>
      </c>
      <c r="R185" s="5">
        <f t="shared" si="19"/>
        <v>4.0066203349718865</v>
      </c>
      <c r="S185" s="5">
        <f t="shared" si="19"/>
        <v>4.7405020642615368</v>
      </c>
      <c r="T185" s="5">
        <f t="shared" si="19"/>
        <v>5.4725084589271047</v>
      </c>
      <c r="U185" s="5">
        <f t="shared" si="19"/>
        <v>6.4881427841329806</v>
      </c>
      <c r="V185" s="5">
        <f t="shared" si="19"/>
        <v>7.3435911759615262</v>
      </c>
      <c r="W185" s="5">
        <f t="shared" si="19"/>
        <v>8.3468634815447391</v>
      </c>
      <c r="X185" s="5">
        <f t="shared" si="19"/>
        <v>10.460710893774234</v>
      </c>
      <c r="Y185" s="5">
        <f t="shared" si="19"/>
        <v>12.265001862177964</v>
      </c>
      <c r="Z185" s="5">
        <f t="shared" si="19"/>
        <v>16.657934783416557</v>
      </c>
      <c r="AA185" s="5">
        <f t="shared" si="19"/>
        <v>21.431024601688065</v>
      </c>
      <c r="AB185" s="5">
        <f t="shared" si="19"/>
        <v>29.618910975119388</v>
      </c>
      <c r="AC185" s="5">
        <f t="shared" si="19"/>
        <v>41.315475317270817</v>
      </c>
    </row>
    <row r="186" spans="3:29" x14ac:dyDescent="0.25">
      <c r="C186" s="5">
        <v>25</v>
      </c>
      <c r="D186" s="5">
        <f t="shared" si="17"/>
        <v>1.1678278227162193</v>
      </c>
      <c r="E186" s="5">
        <f t="shared" si="19"/>
        <v>1.1484241580562582</v>
      </c>
      <c r="F186" s="5">
        <f t="shared" si="19"/>
        <v>1.2180419799485671</v>
      </c>
      <c r="G186" s="5">
        <f t="shared" si="19"/>
        <v>1.2841585958036319</v>
      </c>
      <c r="H186" s="5">
        <f t="shared" si="19"/>
        <v>1.3417673732541935</v>
      </c>
      <c r="I186" s="5">
        <f t="shared" si="19"/>
        <v>1.4033202457121792</v>
      </c>
      <c r="J186" s="5">
        <f t="shared" si="19"/>
        <v>1.6381942180804321</v>
      </c>
      <c r="K186" s="5">
        <f t="shared" si="19"/>
        <v>1.8107916588245296</v>
      </c>
      <c r="L186" s="5">
        <f t="shared" si="19"/>
        <v>2.1214520867892341</v>
      </c>
      <c r="M186" s="5">
        <f t="shared" si="19"/>
        <v>2.3855191941068328</v>
      </c>
      <c r="N186" s="5">
        <f t="shared" si="19"/>
        <v>2.6798507942716032</v>
      </c>
      <c r="O186" s="5">
        <f t="shared" si="19"/>
        <v>2.9435799280245334</v>
      </c>
      <c r="P186" s="5">
        <f t="shared" si="19"/>
        <v>3.2529623004135577</v>
      </c>
      <c r="Q186" s="5">
        <f t="shared" si="19"/>
        <v>3.8454814302386633</v>
      </c>
      <c r="R186" s="5">
        <f t="shared" si="19"/>
        <v>4.3287089403231898</v>
      </c>
      <c r="S186" s="5">
        <f t="shared" si="19"/>
        <v>5.1150523501698641</v>
      </c>
      <c r="T186" s="5">
        <f t="shared" si="19"/>
        <v>5.9038684315921151</v>
      </c>
      <c r="U186" s="5">
        <f t="shared" si="19"/>
        <v>6.9949562131667742</v>
      </c>
      <c r="V186" s="5">
        <f t="shared" si="19"/>
        <v>7.9190472476304743</v>
      </c>
      <c r="W186" s="5">
        <f t="shared" si="19"/>
        <v>9.020677606919568</v>
      </c>
      <c r="X186" s="5">
        <f t="shared" si="19"/>
        <v>11.302884690385346</v>
      </c>
      <c r="Y186" s="5">
        <f t="shared" si="19"/>
        <v>13.261524436820649</v>
      </c>
      <c r="Z186" s="5">
        <f t="shared" si="19"/>
        <v>18.048280679424359</v>
      </c>
      <c r="AA186" s="5">
        <f t="shared" si="19"/>
        <v>23.232380345151093</v>
      </c>
      <c r="AB186" s="5">
        <f t="shared" si="19"/>
        <v>32.195746886295765</v>
      </c>
      <c r="AC186" s="5">
        <f t="shared" si="19"/>
        <v>44.791090989815785</v>
      </c>
    </row>
    <row r="187" spans="3:29" x14ac:dyDescent="0.25">
      <c r="C187" s="5">
        <v>26</v>
      </c>
      <c r="D187" s="5">
        <f t="shared" si="17"/>
        <v>1.2603293037353238</v>
      </c>
      <c r="E187" s="5">
        <f t="shared" si="19"/>
        <v>1.2402625747186511</v>
      </c>
      <c r="F187" s="5">
        <f t="shared" si="19"/>
        <v>1.3156527403105669</v>
      </c>
      <c r="G187" s="5">
        <f t="shared" si="19"/>
        <v>1.387428819776459</v>
      </c>
      <c r="H187" s="5">
        <f t="shared" si="19"/>
        <v>1.4501430583646888</v>
      </c>
      <c r="I187" s="5">
        <f t="shared" si="19"/>
        <v>1.5178252337305465</v>
      </c>
      <c r="J187" s="5">
        <f t="shared" si="19"/>
        <v>1.7695045847761675</v>
      </c>
      <c r="K187" s="5">
        <f t="shared" si="19"/>
        <v>1.9555320639963316</v>
      </c>
      <c r="L187" s="5">
        <f t="shared" si="19"/>
        <v>2.2887163674888851</v>
      </c>
      <c r="M187" s="5">
        <f t="shared" si="19"/>
        <v>2.5724493191589426</v>
      </c>
      <c r="N187" s="5">
        <f t="shared" si="19"/>
        <v>2.8883725125809616</v>
      </c>
      <c r="O187" s="5">
        <f t="shared" si="19"/>
        <v>3.173015074591961</v>
      </c>
      <c r="P187" s="5">
        <f t="shared" si="19"/>
        <v>3.5068149061189375</v>
      </c>
      <c r="Q187" s="5">
        <f t="shared" si="19"/>
        <v>4.1411466968961808</v>
      </c>
      <c r="R187" s="5">
        <f t="shared" si="19"/>
        <v>4.6625270501177916</v>
      </c>
      <c r="S187" s="5">
        <f t="shared" si="19"/>
        <v>5.5027573138728814</v>
      </c>
      <c r="T187" s="5">
        <f t="shared" si="19"/>
        <v>6.350302239045547</v>
      </c>
      <c r="U187" s="5">
        <f t="shared" si="19"/>
        <v>7.5191422629675451</v>
      </c>
      <c r="V187" s="5">
        <f t="shared" si="19"/>
        <v>8.5143629757084458</v>
      </c>
      <c r="W187" s="5">
        <f t="shared" si="19"/>
        <v>9.7192438138667061</v>
      </c>
      <c r="X187" s="5">
        <f t="shared" si="19"/>
        <v>12.175822284804376</v>
      </c>
      <c r="Y187" s="5">
        <f t="shared" si="19"/>
        <v>14.295143142480265</v>
      </c>
      <c r="Z187" s="5">
        <f t="shared" si="19"/>
        <v>19.493278000228305</v>
      </c>
      <c r="AA187" s="5">
        <f t="shared" si="19"/>
        <v>25.105540945345158</v>
      </c>
      <c r="AB187" s="5">
        <f t="shared" si="19"/>
        <v>34.88243464941818</v>
      </c>
      <c r="AC187" s="5">
        <f t="shared" si="19"/>
        <v>48.405479390226041</v>
      </c>
    </row>
    <row r="188" spans="3:29" x14ac:dyDescent="0.25">
      <c r="C188" s="5">
        <v>27</v>
      </c>
      <c r="D188" s="5">
        <f t="shared" si="17"/>
        <v>1.356249823053663</v>
      </c>
      <c r="E188" s="5">
        <f t="shared" si="19"/>
        <v>1.3355613686285903</v>
      </c>
      <c r="F188" s="5">
        <f t="shared" si="19"/>
        <v>1.4169568587056485</v>
      </c>
      <c r="G188" s="5">
        <f t="shared" si="19"/>
        <v>1.4946339003884666</v>
      </c>
      <c r="H188" s="5">
        <f t="shared" si="19"/>
        <v>1.5626841018603732</v>
      </c>
      <c r="I188" s="5">
        <f t="shared" si="19"/>
        <v>1.6368201564541065</v>
      </c>
      <c r="J188" s="5">
        <f t="shared" si="19"/>
        <v>1.9057856640088999</v>
      </c>
      <c r="K188" s="5">
        <f t="shared" si="19"/>
        <v>2.1057210983182668</v>
      </c>
      <c r="L188" s="5">
        <f t="shared" si="19"/>
        <v>2.4621057128664554</v>
      </c>
      <c r="M188" s="5">
        <f t="shared" si="19"/>
        <v>2.7661394214211206</v>
      </c>
      <c r="N188" s="5">
        <f t="shared" si="19"/>
        <v>3.1043270748297402</v>
      </c>
      <c r="O188" s="5">
        <f t="shared" si="19"/>
        <v>3.4106573546565726</v>
      </c>
      <c r="P188" s="5">
        <f t="shared" si="19"/>
        <v>3.7697703552940349</v>
      </c>
      <c r="Q188" s="5">
        <f t="shared" si="19"/>
        <v>4.4470934932868351</v>
      </c>
      <c r="R188" s="5">
        <f t="shared" si="19"/>
        <v>5.0080260369684968</v>
      </c>
      <c r="S188" s="5">
        <f t="shared" si="19"/>
        <v>5.9035463557863901</v>
      </c>
      <c r="T188" s="5">
        <f t="shared" si="19"/>
        <v>6.8117264765388219</v>
      </c>
      <c r="U188" s="5">
        <f t="shared" si="19"/>
        <v>8.0605938924916938</v>
      </c>
      <c r="V188" s="5">
        <f t="shared" si="19"/>
        <v>9.1294203567625569</v>
      </c>
      <c r="W188" s="5">
        <f t="shared" si="19"/>
        <v>10.442466887809559</v>
      </c>
      <c r="X188" s="5">
        <f t="shared" si="19"/>
        <v>13.079399386406537</v>
      </c>
      <c r="Y188" s="5">
        <f t="shared" si="19"/>
        <v>15.365732455593673</v>
      </c>
      <c r="Z188" s="5">
        <f t="shared" si="19"/>
        <v>20.992849057078764</v>
      </c>
      <c r="AA188" s="5">
        <f t="shared" si="19"/>
        <v>27.050441800078183</v>
      </c>
      <c r="AB188" s="5">
        <f t="shared" si="19"/>
        <v>37.679162055144054</v>
      </c>
      <c r="AC188" s="5">
        <f t="shared" si="19"/>
        <v>52.158524291498999</v>
      </c>
    </row>
    <row r="189" spans="3:29" x14ac:dyDescent="0.25">
      <c r="C189" s="5">
        <v>28</v>
      </c>
      <c r="D189" s="5">
        <f t="shared" si="17"/>
        <v>1.4555821030660443</v>
      </c>
      <c r="E189" s="5">
        <f t="shared" si="19"/>
        <v>1.4343155175097366</v>
      </c>
      <c r="F189" s="5">
        <f t="shared" si="19"/>
        <v>1.5219495280935287</v>
      </c>
      <c r="G189" s="5">
        <f t="shared" si="19"/>
        <v>1.6057697008073704</v>
      </c>
      <c r="H189" s="5">
        <f t="shared" si="19"/>
        <v>1.6793874303148228</v>
      </c>
      <c r="I189" s="5">
        <f t="shared" si="19"/>
        <v>1.7603049969593245</v>
      </c>
      <c r="J189" s="5">
        <f t="shared" si="19"/>
        <v>2.0470310663687137</v>
      </c>
      <c r="K189" s="5">
        <f t="shared" si="19"/>
        <v>2.2613506746134209</v>
      </c>
      <c r="L189" s="5">
        <f t="shared" si="19"/>
        <v>2.641605101674652</v>
      </c>
      <c r="M189" s="5">
        <f t="shared" si="19"/>
        <v>2.9665700113359583</v>
      </c>
      <c r="N189" s="5">
        <f t="shared" si="19"/>
        <v>3.327689417005864</v>
      </c>
      <c r="O189" s="5">
        <f t="shared" si="19"/>
        <v>3.6564800670382778</v>
      </c>
      <c r="P189" s="5">
        <f t="shared" si="19"/>
        <v>4.0417997869872524</v>
      </c>
      <c r="Q189" s="5">
        <f t="shared" si="19"/>
        <v>4.7632786890455696</v>
      </c>
      <c r="R189" s="5">
        <f t="shared" si="19"/>
        <v>5.3651593002421833</v>
      </c>
      <c r="S189" s="5">
        <f t="shared" si="19"/>
        <v>6.3173519003055931</v>
      </c>
      <c r="T189" s="5">
        <f t="shared" si="19"/>
        <v>7.2880613248788793</v>
      </c>
      <c r="U189" s="5">
        <f t="shared" si="19"/>
        <v>8.619208725913909</v>
      </c>
      <c r="V189" s="5">
        <f t="shared" si="19"/>
        <v>9.7641065058757341</v>
      </c>
      <c r="W189" s="5">
        <f t="shared" si="19"/>
        <v>11.190255555752788</v>
      </c>
      <c r="X189" s="5">
        <f t="shared" si="19"/>
        <v>14.013496872514471</v>
      </c>
      <c r="Y189" s="5">
        <f t="shared" si="19"/>
        <v>16.473171993976944</v>
      </c>
      <c r="Z189" s="5">
        <f t="shared" si="19"/>
        <v>22.546919199322041</v>
      </c>
      <c r="AA189" s="5">
        <f t="shared" si="19"/>
        <v>29.067020801647971</v>
      </c>
      <c r="AB189" s="5">
        <f t="shared" si="19"/>
        <v>40.586110105752681</v>
      </c>
      <c r="AC189" s="5">
        <f t="shared" si="19"/>
        <v>56.050113947691351</v>
      </c>
    </row>
    <row r="190" spans="3:29" x14ac:dyDescent="0.25">
      <c r="C190" s="5">
        <v>29</v>
      </c>
      <c r="D190" s="5">
        <f t="shared" si="17"/>
        <v>1.5583191456485761</v>
      </c>
      <c r="E190" s="5">
        <f t="shared" si="19"/>
        <v>1.5365201887365927</v>
      </c>
      <c r="F190" s="5">
        <f t="shared" si="19"/>
        <v>1.6306261222752978</v>
      </c>
      <c r="G190" s="5">
        <f t="shared" si="19"/>
        <v>1.7208322388492321</v>
      </c>
      <c r="H190" s="5">
        <f t="shared" si="19"/>
        <v>1.8002500842844338</v>
      </c>
      <c r="I190" s="5">
        <f t="shared" si="19"/>
        <v>1.8882797389385413</v>
      </c>
      <c r="J190" s="5">
        <f t="shared" si="19"/>
        <v>2.1932346427184606</v>
      </c>
      <c r="K190" s="5">
        <f t="shared" si="19"/>
        <v>2.4224130113440636</v>
      </c>
      <c r="L190" s="5">
        <f t="shared" si="19"/>
        <v>2.8272000941309261</v>
      </c>
      <c r="M190" s="5">
        <f t="shared" si="19"/>
        <v>3.1737223617216714</v>
      </c>
      <c r="N190" s="5">
        <f t="shared" si="19"/>
        <v>3.558435467130741</v>
      </c>
      <c r="O190" s="5">
        <f t="shared" si="19"/>
        <v>3.9104575643906596</v>
      </c>
      <c r="P190" s="5">
        <f t="shared" si="19"/>
        <v>4.322875477057929</v>
      </c>
      <c r="Q190" s="5">
        <f t="shared" si="19"/>
        <v>5.0896608945025354</v>
      </c>
      <c r="R190" s="5">
        <f t="shared" si="19"/>
        <v>5.733882110994089</v>
      </c>
      <c r="S190" s="5">
        <f t="shared" si="19"/>
        <v>6.7441091611398614</v>
      </c>
      <c r="T190" s="5">
        <f t="shared" si="19"/>
        <v>7.7792302716508726</v>
      </c>
      <c r="U190" s="5">
        <f t="shared" si="19"/>
        <v>9.1948886872840934</v>
      </c>
      <c r="V190" s="5">
        <f t="shared" si="19"/>
        <v>10.418313256810311</v>
      </c>
      <c r="W190" s="5">
        <f t="shared" si="19"/>
        <v>11.962522185768265</v>
      </c>
      <c r="X190" s="5">
        <f t="shared" si="19"/>
        <v>14.978000393489685</v>
      </c>
      <c r="Y190" s="5">
        <f t="shared" si="19"/>
        <v>17.61734612696505</v>
      </c>
      <c r="Z190" s="5">
        <f t="shared" si="19"/>
        <v>24.155416589358325</v>
      </c>
      <c r="AA190" s="5">
        <f t="shared" si="19"/>
        <v>31.155218153230969</v>
      </c>
      <c r="AB190" s="5">
        <f t="shared" si="19"/>
        <v>43.603453498979825</v>
      </c>
      <c r="AC190" s="5">
        <f t="shared" si="19"/>
        <v>60.0801407643321</v>
      </c>
    </row>
    <row r="191" spans="3:29" x14ac:dyDescent="0.25">
      <c r="C191" s="5">
        <v>30</v>
      </c>
      <c r="D191" s="5">
        <f t="shared" si="17"/>
        <v>1.6644542119930612</v>
      </c>
      <c r="E191" s="5">
        <f t="shared" si="19"/>
        <v>1.6421707257657949</v>
      </c>
      <c r="F191" s="5">
        <f t="shared" si="19"/>
        <v>1.7429821829793182</v>
      </c>
      <c r="G191" s="5">
        <f t="shared" si="19"/>
        <v>1.8398176759695755</v>
      </c>
      <c r="H191" s="5">
        <f t="shared" si="19"/>
        <v>1.9252692102264486</v>
      </c>
      <c r="I191" s="5">
        <f t="shared" si="19"/>
        <v>2.020744366656714</v>
      </c>
      <c r="J191" s="5">
        <f t="shared" si="19"/>
        <v>2.3443904670390658</v>
      </c>
      <c r="K191" s="5">
        <f t="shared" si="19"/>
        <v>2.5889006107354451</v>
      </c>
      <c r="L191" s="5">
        <f t="shared" si="19"/>
        <v>3.0188767897935729</v>
      </c>
      <c r="M191" s="5">
        <f t="shared" si="19"/>
        <v>3.3875784522474226</v>
      </c>
      <c r="N191" s="5">
        <f t="shared" si="19"/>
        <v>3.7965420725728221</v>
      </c>
      <c r="O191" s="5">
        <f t="shared" si="19"/>
        <v>4.1725651760987121</v>
      </c>
      <c r="P191" s="5">
        <f t="shared" si="19"/>
        <v>4.6129707550877193</v>
      </c>
      <c r="Q191" s="5">
        <f t="shared" si="19"/>
        <v>5.4262003318560366</v>
      </c>
      <c r="R191" s="5">
        <f t="shared" si="19"/>
        <v>6.1141514737913596</v>
      </c>
      <c r="S191" s="5">
        <f t="shared" si="19"/>
        <v>7.1837559324496452</v>
      </c>
      <c r="T191" s="5">
        <f t="shared" si="19"/>
        <v>8.2851598631325096</v>
      </c>
      <c r="U191" s="5">
        <f t="shared" si="19"/>
        <v>9.7875396756011277</v>
      </c>
      <c r="V191" s="5">
        <f t="shared" si="19"/>
        <v>11.091936806329819</v>
      </c>
      <c r="W191" s="5">
        <f t="shared" si="19"/>
        <v>12.759182519135843</v>
      </c>
      <c r="X191" s="5">
        <f t="shared" si="19"/>
        <v>15.97280002080077</v>
      </c>
      <c r="Y191" s="5">
        <f t="shared" si="19"/>
        <v>18.798143627761789</v>
      </c>
      <c r="Z191" s="5">
        <f t="shared" si="19"/>
        <v>25.818272001590536</v>
      </c>
      <c r="AA191" s="5">
        <f t="shared" si="19"/>
        <v>33.31497620476366</v>
      </c>
      <c r="AB191" s="5">
        <f t="shared" si="19"/>
        <v>46.73136106155728</v>
      </c>
      <c r="AC191" s="5">
        <f t="shared" si="19"/>
        <v>64.248501003807817</v>
      </c>
    </row>
    <row r="192" spans="3:29" x14ac:dyDescent="0.25">
      <c r="C192" s="5">
        <v>31</v>
      </c>
      <c r="D192" s="5">
        <f t="shared" si="17"/>
        <v>1.7739808045312395</v>
      </c>
      <c r="E192" s="5">
        <f t="shared" si="19"/>
        <v>1.7512626359657506</v>
      </c>
      <c r="F192" s="5">
        <f t="shared" si="19"/>
        <v>1.8590134082763536</v>
      </c>
      <c r="G192" s="5">
        <f t="shared" si="19"/>
        <v>1.9627223073852764</v>
      </c>
      <c r="H192" s="5">
        <f t="shared" si="19"/>
        <v>2.0544420532449714</v>
      </c>
      <c r="I192" s="5">
        <f t="shared" si="19"/>
        <v>2.1576988649125539</v>
      </c>
      <c r="J192" s="5">
        <f t="shared" si="19"/>
        <v>2.5004928210403157</v>
      </c>
      <c r="K192" s="5">
        <f t="shared" si="19"/>
        <v>2.760806239154697</v>
      </c>
      <c r="L192" s="5">
        <f t="shared" si="19"/>
        <v>3.216621789814949</v>
      </c>
      <c r="M192" s="5">
        <f t="shared" si="19"/>
        <v>3.6081209196986737</v>
      </c>
      <c r="N192" s="5">
        <f t="shared" si="19"/>
        <v>4.0419869349711073</v>
      </c>
      <c r="O192" s="5">
        <f t="shared" si="19"/>
        <v>4.4427791392409954</v>
      </c>
      <c r="P192" s="5">
        <f t="shared" si="19"/>
        <v>4.9120599299767074</v>
      </c>
      <c r="Q192" s="5">
        <f t="shared" si="19"/>
        <v>5.7728587199235033</v>
      </c>
      <c r="R192" s="5">
        <f t="shared" si="19"/>
        <v>6.5059260030758219</v>
      </c>
      <c r="S192" s="5">
        <f t="shared" si="19"/>
        <v>7.636232402169794</v>
      </c>
      <c r="T192" s="5">
        <f t="shared" si="19"/>
        <v>8.8057794825951987</v>
      </c>
      <c r="U192" s="5">
        <f t="shared" si="19"/>
        <v>10.397071274613918</v>
      </c>
      <c r="V192" s="5">
        <f t="shared" si="19"/>
        <v>11.784877396470614</v>
      </c>
      <c r="W192" s="5">
        <f t="shared" si="19"/>
        <v>13.580155430603101</v>
      </c>
      <c r="X192" s="5">
        <f t="shared" si="19"/>
        <v>16.997789932092154</v>
      </c>
      <c r="Y192" s="5">
        <f t="shared" si="19"/>
        <v>20.015457362152837</v>
      </c>
      <c r="Z192" s="5">
        <f t="shared" si="19"/>
        <v>27.53541864207855</v>
      </c>
      <c r="AA192" s="5">
        <f t="shared" si="19"/>
        <v>35.546239305655561</v>
      </c>
      <c r="AB192" s="5">
        <f t="shared" si="19"/>
        <v>49.969996139218232</v>
      </c>
      <c r="AC192" s="5">
        <f t="shared" si="19"/>
        <v>68.555094520948103</v>
      </c>
    </row>
    <row r="193" spans="3:29" x14ac:dyDescent="0.25">
      <c r="C193" s="5">
        <v>32</v>
      </c>
      <c r="D193" s="5">
        <f t="shared" si="17"/>
        <v>1.886892650670793</v>
      </c>
      <c r="E193" s="5">
        <f t="shared" si="19"/>
        <v>1.8637915796593207</v>
      </c>
      <c r="F193" s="5">
        <f t="shared" si="19"/>
        <v>1.9787156421479537</v>
      </c>
      <c r="G193" s="5">
        <f t="shared" si="19"/>
        <v>2.0895425531777616</v>
      </c>
      <c r="H193" s="5">
        <f t="shared" si="19"/>
        <v>2.1877659505557143</v>
      </c>
      <c r="I193" s="5">
        <f t="shared" si="19"/>
        <v>2.2991432190034966</v>
      </c>
      <c r="J193" s="5">
        <f t="shared" ref="E193:AC203" si="20">($C193/J$158)^J$159</f>
        <v>2.6615361803034019</v>
      </c>
      <c r="K193" s="5">
        <f t="shared" si="20"/>
        <v>2.9381229094459362</v>
      </c>
      <c r="L193" s="5">
        <f t="shared" si="20"/>
        <v>3.4204221629882299</v>
      </c>
      <c r="M193" s="5">
        <f t="shared" si="20"/>
        <v>3.8353330132585302</v>
      </c>
      <c r="N193" s="5">
        <f t="shared" si="20"/>
        <v>4.2947485517482598</v>
      </c>
      <c r="O193" s="5">
        <f t="shared" si="20"/>
        <v>4.721076536535775</v>
      </c>
      <c r="P193" s="5">
        <f t="shared" si="20"/>
        <v>5.2201182230611973</v>
      </c>
      <c r="Q193" s="5">
        <f t="shared" si="20"/>
        <v>6.129599170640974</v>
      </c>
      <c r="R193" s="5">
        <f t="shared" si="20"/>
        <v>6.9091658121093245</v>
      </c>
      <c r="S193" s="5">
        <f t="shared" si="20"/>
        <v>8.1014809845124507</v>
      </c>
      <c r="T193" s="5">
        <f t="shared" si="20"/>
        <v>9.3410211514122192</v>
      </c>
      <c r="U193" s="5">
        <f t="shared" si="20"/>
        <v>11.023396492621552</v>
      </c>
      <c r="V193" s="5">
        <f t="shared" si="20"/>
        <v>12.497039029602938</v>
      </c>
      <c r="W193" s="5">
        <f t="shared" si="20"/>
        <v>14.425362712986368</v>
      </c>
      <c r="X193" s="5">
        <f t="shared" si="20"/>
        <v>18.052868128276948</v>
      </c>
      <c r="Y193" s="5">
        <f t="shared" si="20"/>
        <v>21.269184008709598</v>
      </c>
      <c r="Z193" s="5">
        <f t="shared" si="20"/>
        <v>29.306791986156316</v>
      </c>
      <c r="AA193" s="5">
        <f t="shared" si="20"/>
        <v>37.84895367211135</v>
      </c>
      <c r="AB193" s="5">
        <f t="shared" si="20"/>
        <v>53.319516948828266</v>
      </c>
      <c r="AC193" s="5">
        <f t="shared" si="20"/>
        <v>72.999824524824206</v>
      </c>
    </row>
    <row r="194" spans="3:29" x14ac:dyDescent="0.25">
      <c r="C194" s="5">
        <v>33</v>
      </c>
      <c r="D194" s="5">
        <f t="shared" si="17"/>
        <v>2.0031836881096976</v>
      </c>
      <c r="E194" s="5">
        <f t="shared" si="20"/>
        <v>1.9797533602239099</v>
      </c>
      <c r="F194" s="5">
        <f t="shared" si="20"/>
        <v>2.1020848650602604</v>
      </c>
      <c r="G194" s="5">
        <f t="shared" si="20"/>
        <v>2.2202749502519183</v>
      </c>
      <c r="H194" s="5">
        <f t="shared" si="20"/>
        <v>2.3252383255776841</v>
      </c>
      <c r="I194" s="5">
        <f t="shared" si="20"/>
        <v>2.4450774146940129</v>
      </c>
      <c r="J194" s="5">
        <f t="shared" si="20"/>
        <v>2.8275152017589038</v>
      </c>
      <c r="K194" s="5">
        <f t="shared" si="20"/>
        <v>3.120843864970543</v>
      </c>
      <c r="L194" s="5">
        <f t="shared" si="20"/>
        <v>3.6302654150979801</v>
      </c>
      <c r="M194" s="5">
        <f t="shared" si="20"/>
        <v>4.0691985541558822</v>
      </c>
      <c r="N194" s="5">
        <f t="shared" si="20"/>
        <v>4.5548061633579211</v>
      </c>
      <c r="O194" s="5">
        <f t="shared" si="20"/>
        <v>5.0074352403651812</v>
      </c>
      <c r="P194" s="5">
        <f t="shared" si="20"/>
        <v>5.5371217077780202</v>
      </c>
      <c r="Q194" s="5">
        <f t="shared" si="20"/>
        <v>6.4963860957782789</v>
      </c>
      <c r="R194" s="5">
        <f t="shared" si="20"/>
        <v>7.3238324128621377</v>
      </c>
      <c r="S194" s="5">
        <f t="shared" si="20"/>
        <v>8.5794461691324937</v>
      </c>
      <c r="T194" s="5">
        <f t="shared" si="20"/>
        <v>9.8908193499781891</v>
      </c>
      <c r="U194" s="5">
        <f t="shared" si="20"/>
        <v>11.666431528317755</v>
      </c>
      <c r="V194" s="5">
        <f t="shared" si="20"/>
        <v>13.228329211964146</v>
      </c>
      <c r="W194" s="5">
        <f t="shared" si="20"/>
        <v>15.294728882947044</v>
      </c>
      <c r="X194" s="5">
        <f t="shared" si="20"/>
        <v>19.137936178483756</v>
      </c>
      <c r="Y194" s="5">
        <f t="shared" si="20"/>
        <v>22.559223806399064</v>
      </c>
      <c r="Z194" s="5">
        <f t="shared" si="20"/>
        <v>31.132329631708444</v>
      </c>
      <c r="AA194" s="5">
        <f t="shared" si="20"/>
        <v>40.223067267194331</v>
      </c>
      <c r="AB194" s="5">
        <f t="shared" si="20"/>
        <v>56.780076897408513</v>
      </c>
      <c r="AC194" s="5">
        <f t="shared" si="20"/>
        <v>77.582597363412148</v>
      </c>
    </row>
    <row r="195" spans="3:29" x14ac:dyDescent="0.25">
      <c r="C195" s="5">
        <v>34</v>
      </c>
      <c r="D195" s="5">
        <f t="shared" si="17"/>
        <v>2.1228480515318466</v>
      </c>
      <c r="E195" s="5">
        <f t="shared" si="20"/>
        <v>2.0991439151174847</v>
      </c>
      <c r="F195" s="5">
        <f t="shared" si="20"/>
        <v>2.2291171854183371</v>
      </c>
      <c r="G195" s="5">
        <f t="shared" si="20"/>
        <v>2.3549161450445695</v>
      </c>
      <c r="H195" s="5">
        <f t="shared" si="20"/>
        <v>2.4668566825741753</v>
      </c>
      <c r="I195" s="5">
        <f t="shared" si="20"/>
        <v>2.5955014381868406</v>
      </c>
      <c r="J195" s="5">
        <f t="shared" si="20"/>
        <v>2.9984247123343204</v>
      </c>
      <c r="K195" s="5">
        <f t="shared" si="20"/>
        <v>3.3089625651405417</v>
      </c>
      <c r="L195" s="5">
        <f t="shared" si="20"/>
        <v>3.8461394611612136</v>
      </c>
      <c r="M195" s="5">
        <f t="shared" si="20"/>
        <v>4.3097018991325822</v>
      </c>
      <c r="N195" s="5">
        <f t="shared" si="20"/>
        <v>4.8221397055447994</v>
      </c>
      <c r="O195" s="5">
        <f t="shared" si="20"/>
        <v>5.3018338621132086</v>
      </c>
      <c r="P195" s="5">
        <f t="shared" si="20"/>
        <v>5.8630472550526855</v>
      </c>
      <c r="Q195" s="5">
        <f t="shared" si="20"/>
        <v>6.8731851225783052</v>
      </c>
      <c r="R195" s="5">
        <f t="shared" si="20"/>
        <v>7.7498886254624599</v>
      </c>
      <c r="S195" s="5">
        <f t="shared" si="20"/>
        <v>9.070074384836456</v>
      </c>
      <c r="T195" s="5">
        <f t="shared" si="20"/>
        <v>10.455110855917678</v>
      </c>
      <c r="U195" s="5">
        <f t="shared" si="20"/>
        <v>12.326095559351931</v>
      </c>
      <c r="V195" s="5">
        <f t="shared" si="20"/>
        <v>13.978658722030879</v>
      </c>
      <c r="W195" s="5">
        <f t="shared" si="20"/>
        <v>16.188181005273535</v>
      </c>
      <c r="X195" s="5">
        <f t="shared" si="20"/>
        <v>20.252898989342004</v>
      </c>
      <c r="Y195" s="5">
        <f t="shared" si="20"/>
        <v>23.885480326153992</v>
      </c>
      <c r="Z195" s="5">
        <f t="shared" si="20"/>
        <v>33.011971166160308</v>
      </c>
      <c r="AA195" s="5">
        <f t="shared" si="20"/>
        <v>42.668529692052864</v>
      </c>
      <c r="AB195" s="5">
        <f t="shared" si="20"/>
        <v>60.35182487208953</v>
      </c>
      <c r="AC195" s="5">
        <f t="shared" si="20"/>
        <v>82.30332232828691</v>
      </c>
    </row>
    <row r="196" spans="3:29" x14ac:dyDescent="0.25">
      <c r="C196" s="5">
        <v>35</v>
      </c>
      <c r="D196" s="5">
        <f t="shared" si="17"/>
        <v>2.2458800605166358</v>
      </c>
      <c r="E196" s="5">
        <f t="shared" si="20"/>
        <v>2.2219593077188273</v>
      </c>
      <c r="F196" s="5">
        <f t="shared" si="20"/>
        <v>2.3598088317949069</v>
      </c>
      <c r="G196" s="5">
        <f t="shared" si="20"/>
        <v>2.4934628868923339</v>
      </c>
      <c r="H196" s="5">
        <f t="shared" si="20"/>
        <v>2.6126186017771258</v>
      </c>
      <c r="I196" s="5">
        <f t="shared" si="20"/>
        <v>2.7504152760968066</v>
      </c>
      <c r="J196" s="5">
        <f t="shared" si="20"/>
        <v>3.1742596986302343</v>
      </c>
      <c r="K196" s="5">
        <f t="shared" si="20"/>
        <v>3.5024726722649464</v>
      </c>
      <c r="L196" s="5">
        <f t="shared" si="20"/>
        <v>4.0680326002081237</v>
      </c>
      <c r="M196" s="5">
        <f t="shared" si="20"/>
        <v>4.5568279072649078</v>
      </c>
      <c r="N196" s="5">
        <f t="shared" si="20"/>
        <v>5.0967297660056712</v>
      </c>
      <c r="O196" s="5">
        <f t="shared" si="20"/>
        <v>5.6042517061695101</v>
      </c>
      <c r="P196" s="5">
        <f t="shared" si="20"/>
        <v>6.1978724837136507</v>
      </c>
      <c r="Q196" s="5">
        <f t="shared" si="20"/>
        <v>7.2599630172255631</v>
      </c>
      <c r="R196" s="5">
        <f t="shared" si="20"/>
        <v>8.1872984960356465</v>
      </c>
      <c r="S196" s="5">
        <f t="shared" si="20"/>
        <v>9.5733138760402365</v>
      </c>
      <c r="T196" s="5">
        <f t="shared" si="20"/>
        <v>11.033834597447655</v>
      </c>
      <c r="U196" s="5">
        <f t="shared" si="20"/>
        <v>13.002310550790851</v>
      </c>
      <c r="V196" s="5">
        <f t="shared" si="20"/>
        <v>14.747941400654975</v>
      </c>
      <c r="W196" s="5">
        <f t="shared" si="20"/>
        <v>17.105648533405745</v>
      </c>
      <c r="X196" s="5">
        <f t="shared" si="20"/>
        <v>21.397664595625859</v>
      </c>
      <c r="Y196" s="5">
        <f t="shared" si="20"/>
        <v>25.247860263480845</v>
      </c>
      <c r="Z196" s="5">
        <f t="shared" si="20"/>
        <v>34.945658045527928</v>
      </c>
      <c r="AA196" s="5">
        <f t="shared" si="20"/>
        <v>45.185292086968012</v>
      </c>
      <c r="AB196" s="5">
        <f t="shared" si="20"/>
        <v>64.034905504435145</v>
      </c>
      <c r="AC196" s="5">
        <f t="shared" si="20"/>
        <v>87.161911476943146</v>
      </c>
    </row>
    <row r="197" spans="3:29" x14ac:dyDescent="0.25">
      <c r="C197" s="5">
        <v>36</v>
      </c>
      <c r="D197" s="5">
        <f t="shared" si="17"/>
        <v>2.372274208519733</v>
      </c>
      <c r="E197" s="5">
        <f t="shared" si="20"/>
        <v>2.3481957198866685</v>
      </c>
      <c r="F197" s="5">
        <f t="shared" si="20"/>
        <v>2.4941561458428798</v>
      </c>
      <c r="G197" s="5">
        <f t="shared" si="20"/>
        <v>2.635912021981822</v>
      </c>
      <c r="H197" s="5">
        <f t="shared" si="20"/>
        <v>2.7625217349384448</v>
      </c>
      <c r="I197" s="5">
        <f t="shared" si="20"/>
        <v>2.9098189154269147</v>
      </c>
      <c r="J197" s="5">
        <f t="shared" si="20"/>
        <v>3.3550152975047309</v>
      </c>
      <c r="K197" s="5">
        <f t="shared" si="20"/>
        <v>3.7013680395552568</v>
      </c>
      <c r="L197" s="5">
        <f t="shared" si="20"/>
        <v>4.2959334923031793</v>
      </c>
      <c r="M197" s="5">
        <f t="shared" si="20"/>
        <v>4.8105619097429564</v>
      </c>
      <c r="N197" s="5">
        <f t="shared" si="20"/>
        <v>5.3785575449297607</v>
      </c>
      <c r="O197" s="5">
        <f t="shared" si="20"/>
        <v>5.9146687280463643</v>
      </c>
      <c r="P197" s="5">
        <f t="shared" si="20"/>
        <v>6.5415757153377543</v>
      </c>
      <c r="Q197" s="5">
        <f t="shared" si="20"/>
        <v>7.6566876152115961</v>
      </c>
      <c r="R197" s="5">
        <f t="shared" si="20"/>
        <v>8.6360272219351355</v>
      </c>
      <c r="S197" s="5">
        <f t="shared" si="20"/>
        <v>10.089114590448268</v>
      </c>
      <c r="T197" s="5">
        <f t="shared" si="20"/>
        <v>11.626931520076306</v>
      </c>
      <c r="U197" s="5">
        <f t="shared" si="20"/>
        <v>13.69500108108571</v>
      </c>
      <c r="V197" s="5">
        <f t="shared" si="20"/>
        <v>15.53609396034698</v>
      </c>
      <c r="W197" s="5">
        <f t="shared" si="20"/>
        <v>18.047063164273151</v>
      </c>
      <c r="X197" s="5">
        <f t="shared" si="20"/>
        <v>22.572143969717441</v>
      </c>
      <c r="Y197" s="5">
        <f t="shared" si="20"/>
        <v>26.646273249614346</v>
      </c>
      <c r="Z197" s="5">
        <f t="shared" si="20"/>
        <v>36.933333484116346</v>
      </c>
      <c r="AA197" s="5">
        <f t="shared" si="20"/>
        <v>47.773307041076279</v>
      </c>
      <c r="AB197" s="5">
        <f t="shared" si="20"/>
        <v>67.829459412080979</v>
      </c>
      <c r="AC197" s="5">
        <f t="shared" si="20"/>
        <v>92.15827947068442</v>
      </c>
    </row>
    <row r="198" spans="3:29" x14ac:dyDescent="0.25">
      <c r="C198" s="5">
        <v>37</v>
      </c>
      <c r="D198" s="5">
        <f t="shared" si="17"/>
        <v>2.5020251528025952</v>
      </c>
      <c r="E198" s="5">
        <f t="shared" si="20"/>
        <v>2.4778494451558664</v>
      </c>
      <c r="F198" s="5">
        <f t="shared" si="20"/>
        <v>2.6321555758139192</v>
      </c>
      <c r="G198" s="5">
        <f t="shared" si="20"/>
        <v>2.7822604878160613</v>
      </c>
      <c r="H198" s="5">
        <f t="shared" si="20"/>
        <v>2.9165638012599557</v>
      </c>
      <c r="I198" s="5">
        <f t="shared" si="20"/>
        <v>3.0737123435464677</v>
      </c>
      <c r="J198" s="5">
        <f t="shared" si="20"/>
        <v>3.5406867874628261</v>
      </c>
      <c r="K198" s="5">
        <f t="shared" si="20"/>
        <v>3.9056427001581531</v>
      </c>
      <c r="L198" s="5">
        <f t="shared" si="20"/>
        <v>4.5298311375500466</v>
      </c>
      <c r="M198" s="5">
        <f t="shared" si="20"/>
        <v>5.0708896822683771</v>
      </c>
      <c r="N198" s="5">
        <f t="shared" si="20"/>
        <v>5.6676048189716735</v>
      </c>
      <c r="O198" s="5">
        <f t="shared" si="20"/>
        <v>6.2330654961354854</v>
      </c>
      <c r="P198" s="5">
        <f t="shared" si="20"/>
        <v>6.8941359330170986</v>
      </c>
      <c r="Q198" s="5">
        <f t="shared" si="20"/>
        <v>8.0633277577988451</v>
      </c>
      <c r="R198" s="5">
        <f t="shared" si="20"/>
        <v>9.0960410835105368</v>
      </c>
      <c r="S198" s="5">
        <f t="shared" si="20"/>
        <v>10.617428076647581</v>
      </c>
      <c r="T198" s="5">
        <f t="shared" si="20"/>
        <v>12.234344465084053</v>
      </c>
      <c r="U198" s="5">
        <f t="shared" si="20"/>
        <v>14.404094183496786</v>
      </c>
      <c r="V198" s="5">
        <f t="shared" si="20"/>
        <v>16.343035811470262</v>
      </c>
      <c r="W198" s="5">
        <f t="shared" si="20"/>
        <v>19.01235870579475</v>
      </c>
      <c r="X198" s="5">
        <f t="shared" si="20"/>
        <v>23.77625084771508</v>
      </c>
      <c r="Y198" s="5">
        <f t="shared" si="20"/>
        <v>28.080631679083805</v>
      </c>
      <c r="Z198" s="5">
        <f t="shared" si="20"/>
        <v>38.974942353654718</v>
      </c>
      <c r="AA198" s="5">
        <f t="shared" si="20"/>
        <v>50.432528509783523</v>
      </c>
      <c r="AB198" s="5">
        <f t="shared" si="20"/>
        <v>71.73562342022008</v>
      </c>
      <c r="AC198" s="5">
        <f t="shared" si="20"/>
        <v>97.292343426316521</v>
      </c>
    </row>
    <row r="199" spans="3:29" x14ac:dyDescent="0.25">
      <c r="C199" s="5">
        <v>38</v>
      </c>
      <c r="D199" s="5">
        <f t="shared" si="17"/>
        <v>2.6351277052052811</v>
      </c>
      <c r="E199" s="5">
        <f t="shared" si="20"/>
        <v>2.6109168825001179</v>
      </c>
      <c r="F199" s="5">
        <f t="shared" si="20"/>
        <v>2.7738036706160201</v>
      </c>
      <c r="G199" s="5">
        <f t="shared" si="20"/>
        <v>2.93250530814014</v>
      </c>
      <c r="H199" s="5">
        <f t="shared" si="20"/>
        <v>3.0747425836602149</v>
      </c>
      <c r="I199" s="5">
        <f t="shared" si="20"/>
        <v>3.2420955481709788</v>
      </c>
      <c r="J199" s="5">
        <f t="shared" si="20"/>
        <v>3.7312695807618748</v>
      </c>
      <c r="K199" s="5">
        <f t="shared" si="20"/>
        <v>4.11529085710165</v>
      </c>
      <c r="L199" s="5">
        <f t="shared" si="20"/>
        <v>4.7697148568593146</v>
      </c>
      <c r="M199" s="5">
        <f t="shared" si="20"/>
        <v>5.3377974197779618</v>
      </c>
      <c r="N199" s="5">
        <f t="shared" si="20"/>
        <v>5.9638539082724442</v>
      </c>
      <c r="O199" s="5">
        <f t="shared" si="20"/>
        <v>6.5594231566972443</v>
      </c>
      <c r="P199" s="5">
        <f t="shared" si="20"/>
        <v>7.2555327436087165</v>
      </c>
      <c r="Q199" s="5">
        <f t="shared" si="20"/>
        <v>8.4798532338964812</v>
      </c>
      <c r="R199" s="5">
        <f t="shared" si="20"/>
        <v>9.5673073816778587</v>
      </c>
      <c r="S199" s="5">
        <f t="shared" si="20"/>
        <v>11.158207390493855</v>
      </c>
      <c r="T199" s="5">
        <f t="shared" si="20"/>
        <v>12.856018058451038</v>
      </c>
      <c r="U199" s="5">
        <f t="shared" si="20"/>
        <v>15.129519201217152</v>
      </c>
      <c r="V199" s="5">
        <f t="shared" si="20"/>
        <v>17.168688903424268</v>
      </c>
      <c r="W199" s="5">
        <f t="shared" si="20"/>
        <v>20.001470955619624</v>
      </c>
      <c r="X199" s="5">
        <f t="shared" si="20"/>
        <v>25.00990157031627</v>
      </c>
      <c r="Y199" s="5">
        <f t="shared" si="20"/>
        <v>29.550850551854371</v>
      </c>
      <c r="Z199" s="5">
        <f t="shared" si="20"/>
        <v>41.070431090824428</v>
      </c>
      <c r="AA199" s="5">
        <f t="shared" si="20"/>
        <v>53.162911739022114</v>
      </c>
      <c r="AB199" s="5">
        <f t="shared" si="20"/>
        <v>75.753530765123401</v>
      </c>
      <c r="AC199" s="5">
        <f t="shared" si="20"/>
        <v>102.56402278012415</v>
      </c>
    </row>
    <row r="200" spans="3:29" x14ac:dyDescent="0.25">
      <c r="C200" s="5">
        <v>39</v>
      </c>
      <c r="D200" s="5">
        <f t="shared" si="17"/>
        <v>2.7715768236713139</v>
      </c>
      <c r="E200" s="5">
        <f t="shared" si="20"/>
        <v>2.747394530600177</v>
      </c>
      <c r="F200" s="5">
        <f t="shared" si="20"/>
        <v>2.9190970743520817</v>
      </c>
      <c r="G200" s="5">
        <f t="shared" si="20"/>
        <v>3.0866435882767167</v>
      </c>
      <c r="H200" s="5">
        <f t="shared" si="20"/>
        <v>3.2370559253420716</v>
      </c>
      <c r="I200" s="5">
        <f t="shared" si="20"/>
        <v>3.4149685173436977</v>
      </c>
      <c r="J200" s="5">
        <f t="shared" si="20"/>
        <v>3.9267592161559004</v>
      </c>
      <c r="K200" s="5">
        <f t="shared" si="20"/>
        <v>4.3303068740562951</v>
      </c>
      <c r="L200" s="5">
        <f t="shared" si="20"/>
        <v>5.0155742742879905</v>
      </c>
      <c r="M200" s="5">
        <f t="shared" si="20"/>
        <v>5.6112717132403285</v>
      </c>
      <c r="N200" s="5">
        <f t="shared" si="20"/>
        <v>6.2672876461963085</v>
      </c>
      <c r="O200" s="5">
        <f t="shared" si="20"/>
        <v>6.8937234017301456</v>
      </c>
      <c r="P200" s="5">
        <f t="shared" si="20"/>
        <v>7.625746343087715</v>
      </c>
      <c r="Q200" s="5">
        <f t="shared" si="20"/>
        <v>8.9062347267551161</v>
      </c>
      <c r="R200" s="5">
        <f t="shared" si="20"/>
        <v>10.049794380656913</v>
      </c>
      <c r="S200" s="5">
        <f t="shared" si="20"/>
        <v>11.711407009320489</v>
      </c>
      <c r="T200" s="5">
        <f t="shared" si="20"/>
        <v>13.491898609078662</v>
      </c>
      <c r="U200" s="5">
        <f t="shared" si="20"/>
        <v>15.871207654678402</v>
      </c>
      <c r="V200" s="5">
        <f t="shared" si="20"/>
        <v>18.012977579159138</v>
      </c>
      <c r="W200" s="5">
        <f t="shared" si="20"/>
        <v>21.014337589880142</v>
      </c>
      <c r="X200" s="5">
        <f t="shared" si="20"/>
        <v>26.273014936859401</v>
      </c>
      <c r="Y200" s="5">
        <f t="shared" si="20"/>
        <v>31.056847328455206</v>
      </c>
      <c r="Z200" s="5">
        <f t="shared" si="20"/>
        <v>43.219747612276215</v>
      </c>
      <c r="AA200" s="5">
        <f t="shared" si="20"/>
        <v>55.96441319561621</v>
      </c>
      <c r="AB200" s="5">
        <f t="shared" si="20"/>
        <v>79.883311281593848</v>
      </c>
      <c r="AC200" s="5">
        <f t="shared" si="20"/>
        <v>107.97323916281118</v>
      </c>
    </row>
    <row r="201" spans="3:29" x14ac:dyDescent="0.25">
      <c r="C201" s="5">
        <v>40</v>
      </c>
      <c r="D201" s="5">
        <f t="shared" si="17"/>
        <v>2.9113676044453514</v>
      </c>
      <c r="E201" s="5">
        <f t="shared" si="20"/>
        <v>2.8872789825645118</v>
      </c>
      <c r="F201" s="5">
        <f t="shared" si="20"/>
        <v>3.0680325212890516</v>
      </c>
      <c r="G201" s="5">
        <f t="shared" si="20"/>
        <v>3.2446725108285133</v>
      </c>
      <c r="H201" s="5">
        <f t="shared" si="20"/>
        <v>3.4035017266295569</v>
      </c>
      <c r="I201" s="5">
        <f t="shared" si="20"/>
        <v>3.5923312394185771</v>
      </c>
      <c r="J201" s="5">
        <f t="shared" si="20"/>
        <v>4.1271513522118681</v>
      </c>
      <c r="K201" s="5">
        <f t="shared" si="20"/>
        <v>4.5506852668258411</v>
      </c>
      <c r="L201" s="5">
        <f t="shared" si="20"/>
        <v>5.2673993007847555</v>
      </c>
      <c r="M201" s="5">
        <f t="shared" si="20"/>
        <v>5.891299528306206</v>
      </c>
      <c r="N201" s="5">
        <f t="shared" si="20"/>
        <v>6.5778893514948864</v>
      </c>
      <c r="O201" s="5">
        <f t="shared" si="20"/>
        <v>7.235948439414944</v>
      </c>
      <c r="P201" s="5">
        <f t="shared" si="20"/>
        <v>8.0047574846747924</v>
      </c>
      <c r="Q201" s="5">
        <f t="shared" si="20"/>
        <v>9.3424437649661609</v>
      </c>
      <c r="R201" s="5">
        <f t="shared" si="20"/>
        <v>10.543471255325104</v>
      </c>
      <c r="S201" s="5">
        <f t="shared" si="20"/>
        <v>12.276982753130689</v>
      </c>
      <c r="T201" s="5">
        <f t="shared" si="20"/>
        <v>14.141934015306241</v>
      </c>
      <c r="U201" s="5">
        <f t="shared" si="20"/>
        <v>16.629093119724473</v>
      </c>
      <c r="V201" s="5">
        <f t="shared" si="20"/>
        <v>18.875828441585803</v>
      </c>
      <c r="W201" s="5">
        <f t="shared" si="20"/>
        <v>22.050898060892543</v>
      </c>
      <c r="X201" s="5">
        <f t="shared" si="20"/>
        <v>27.56551207112242</v>
      </c>
      <c r="Y201" s="5">
        <f t="shared" si="20"/>
        <v>32.598541796716731</v>
      </c>
      <c r="Z201" s="5">
        <f t="shared" si="20"/>
        <v>45.422841236350898</v>
      </c>
      <c r="AA201" s="5">
        <f t="shared" si="20"/>
        <v>58.8369905031172</v>
      </c>
      <c r="AB201" s="5">
        <f t="shared" si="20"/>
        <v>84.125091576007009</v>
      </c>
      <c r="AC201" s="5">
        <f t="shared" si="20"/>
        <v>113.51991628425931</v>
      </c>
    </row>
    <row r="202" spans="3:29" x14ac:dyDescent="0.25">
      <c r="C202" s="5">
        <v>41</v>
      </c>
      <c r="D202" s="5">
        <f t="shared" si="17"/>
        <v>3.0544952748745526</v>
      </c>
      <c r="E202" s="5">
        <f t="shared" si="20"/>
        <v>3.0305669210561521</v>
      </c>
      <c r="F202" s="5">
        <f t="shared" si="20"/>
        <v>3.2206068312136433</v>
      </c>
      <c r="G202" s="5">
        <f t="shared" si="20"/>
        <v>3.4065893317103138</v>
      </c>
      <c r="H202" s="5">
        <f t="shared" si="20"/>
        <v>3.5740779420466837</v>
      </c>
      <c r="I202" s="5">
        <f t="shared" si="20"/>
        <v>3.7741837030445304</v>
      </c>
      <c r="J202" s="5">
        <f t="shared" si="20"/>
        <v>4.3324417611394805</v>
      </c>
      <c r="K202" s="5">
        <f t="shared" si="20"/>
        <v>4.7764206954927841</v>
      </c>
      <c r="L202" s="5">
        <f t="shared" si="20"/>
        <v>5.5251801191963201</v>
      </c>
      <c r="M202" s="5">
        <f t="shared" si="20"/>
        <v>6.1778681856210493</v>
      </c>
      <c r="N202" s="5">
        <f t="shared" si="20"/>
        <v>6.8956428026474885</v>
      </c>
      <c r="O202" s="5">
        <f t="shared" si="20"/>
        <v>7.5860809668670957</v>
      </c>
      <c r="P202" s="5">
        <f t="shared" si="20"/>
        <v>8.3925474494513477</v>
      </c>
      <c r="Q202" s="5">
        <f t="shared" si="20"/>
        <v>9.7884526773179719</v>
      </c>
      <c r="R202" s="5">
        <f t="shared" si="20"/>
        <v>11.048308042707966</v>
      </c>
      <c r="S202" s="5">
        <f t="shared" si="20"/>
        <v>12.854891712041896</v>
      </c>
      <c r="T202" s="5">
        <f t="shared" si="20"/>
        <v>14.806073678853988</v>
      </c>
      <c r="U202" s="5">
        <f t="shared" si="20"/>
        <v>17.40311111551096</v>
      </c>
      <c r="V202" s="5">
        <f t="shared" si="20"/>
        <v>19.757170230632237</v>
      </c>
      <c r="W202" s="5">
        <f t="shared" si="20"/>
        <v>23.111093502876717</v>
      </c>
      <c r="X202" s="5">
        <f t="shared" si="20"/>
        <v>28.887316297657961</v>
      </c>
      <c r="Y202" s="5">
        <f t="shared" si="20"/>
        <v>34.175855948915853</v>
      </c>
      <c r="Z202" s="5">
        <f t="shared" si="20"/>
        <v>47.679662610818511</v>
      </c>
      <c r="AA202" s="5">
        <f t="shared" si="20"/>
        <v>61.780602382551237</v>
      </c>
      <c r="AB202" s="5">
        <f t="shared" si="20"/>
        <v>88.478995186384438</v>
      </c>
      <c r="AC202" s="5">
        <f t="shared" si="20"/>
        <v>119.20397982710526</v>
      </c>
    </row>
    <row r="203" spans="3:29" x14ac:dyDescent="0.25">
      <c r="C203" s="5">
        <v>42</v>
      </c>
      <c r="D203" s="5">
        <f t="shared" si="17"/>
        <v>3.200955186753172</v>
      </c>
      <c r="E203" s="5">
        <f t="shared" si="20"/>
        <v>3.1772551137851823</v>
      </c>
      <c r="F203" s="5">
        <f t="shared" si="20"/>
        <v>3.3768169051360939</v>
      </c>
      <c r="G203" s="5">
        <f t="shared" si="20"/>
        <v>3.5723913764777264</v>
      </c>
      <c r="H203" s="5">
        <f t="shared" si="20"/>
        <v>3.7487825776141146</v>
      </c>
      <c r="I203" s="5">
        <f t="shared" si="20"/>
        <v>3.9605258971508586</v>
      </c>
      <c r="J203" s="5">
        <f t="shared" si="20"/>
        <v>4.542626323083292</v>
      </c>
      <c r="K203" s="5">
        <f t="shared" si="20"/>
        <v>5.0075079571534511</v>
      </c>
      <c r="L203" s="5">
        <f t="shared" si="20"/>
        <v>5.7889071704083204</v>
      </c>
      <c r="M203" s="5">
        <f t="shared" si="20"/>
        <v>6.4709653426326614</v>
      </c>
      <c r="N203" s="5">
        <f t="shared" si="20"/>
        <v>7.2205322141579087</v>
      </c>
      <c r="O203" s="5">
        <f t="shared" ref="E203:AC213" si="21">($C203/O$158)^O$159</f>
        <v>7.9441041449647321</v>
      </c>
      <c r="P203" s="5">
        <f t="shared" si="21"/>
        <v>8.7890980192113375</v>
      </c>
      <c r="Q203" s="5">
        <f t="shared" si="21"/>
        <v>10.244234551117565</v>
      </c>
      <c r="R203" s="5">
        <f t="shared" si="21"/>
        <v>11.564275597187342</v>
      </c>
      <c r="S203" s="5">
        <f t="shared" si="21"/>
        <v>13.445092179344501</v>
      </c>
      <c r="T203" s="5">
        <f t="shared" si="21"/>
        <v>15.484268425433628</v>
      </c>
      <c r="U203" s="5">
        <f t="shared" si="21"/>
        <v>18.19319900113268</v>
      </c>
      <c r="V203" s="5">
        <f t="shared" si="21"/>
        <v>20.656933709855991</v>
      </c>
      <c r="W203" s="5">
        <f t="shared" si="21"/>
        <v>24.194866644884225</v>
      </c>
      <c r="X203" s="5">
        <f t="shared" si="21"/>
        <v>30.238353027597626</v>
      </c>
      <c r="Y203" s="5">
        <f t="shared" si="21"/>
        <v>35.788713868279629</v>
      </c>
      <c r="Z203" s="5">
        <f t="shared" si="21"/>
        <v>49.990163646035853</v>
      </c>
      <c r="AA203" s="5">
        <f t="shared" si="21"/>
        <v>64.795208597590857</v>
      </c>
      <c r="AB203" s="5">
        <f t="shared" si="21"/>
        <v>92.945142730768623</v>
      </c>
      <c r="AC203" s="5">
        <f t="shared" si="21"/>
        <v>125.02535734826107</v>
      </c>
    </row>
    <row r="204" spans="3:29" x14ac:dyDescent="0.25">
      <c r="C204" s="5">
        <v>43</v>
      </c>
      <c r="D204" s="5">
        <f t="shared" si="17"/>
        <v>3.3507428101572909</v>
      </c>
      <c r="E204" s="5">
        <f t="shared" si="21"/>
        <v>3.3273404093313186</v>
      </c>
      <c r="F204" s="5">
        <f t="shared" si="21"/>
        <v>3.5366597213081397</v>
      </c>
      <c r="G204" s="5">
        <f t="shared" si="21"/>
        <v>3.7420760369238537</v>
      </c>
      <c r="H204" s="5">
        <f t="shared" si="21"/>
        <v>3.9276136883426065</v>
      </c>
      <c r="I204" s="5">
        <f t="shared" si="21"/>
        <v>4.1513578109337352</v>
      </c>
      <c r="J204" s="5">
        <f t="shared" si="21"/>
        <v>4.7577010208322292</v>
      </c>
      <c r="K204" s="5">
        <f t="shared" si="21"/>
        <v>5.2439419791851769</v>
      </c>
      <c r="L204" s="5">
        <f t="shared" si="21"/>
        <v>6.0585711405095912</v>
      </c>
      <c r="M204" s="5">
        <f t="shared" si="21"/>
        <v>6.7705789767470774</v>
      </c>
      <c r="N204" s="5">
        <f t="shared" si="21"/>
        <v>7.5525422146149612</v>
      </c>
      <c r="O204" s="5">
        <f t="shared" si="21"/>
        <v>8.3100015750478118</v>
      </c>
      <c r="P204" s="5">
        <f t="shared" si="21"/>
        <v>9.1943914513298513</v>
      </c>
      <c r="Q204" s="5">
        <f t="shared" si="21"/>
        <v>10.70976319363464</v>
      </c>
      <c r="R204" s="5">
        <f t="shared" si="21"/>
        <v>12.091345549059508</v>
      </c>
      <c r="S204" s="5">
        <f t="shared" si="21"/>
        <v>14.047543589615504</v>
      </c>
      <c r="T204" s="5">
        <f t="shared" si="21"/>
        <v>16.176470431361906</v>
      </c>
      <c r="U204" s="5">
        <f t="shared" si="21"/>
        <v>18.999295880106139</v>
      </c>
      <c r="V204" s="5">
        <f t="shared" si="21"/>
        <v>21.575051561657681</v>
      </c>
      <c r="W204" s="5">
        <f t="shared" si="21"/>
        <v>25.302161730223123</v>
      </c>
      <c r="X204" s="5">
        <f t="shared" si="21"/>
        <v>31.61854965298987</v>
      </c>
      <c r="Y204" s="5">
        <f t="shared" si="21"/>
        <v>37.437041623926106</v>
      </c>
      <c r="Z204" s="5">
        <f t="shared" si="21"/>
        <v>52.354297452994942</v>
      </c>
      <c r="AA204" s="5">
        <f t="shared" si="21"/>
        <v>67.880769903722253</v>
      </c>
      <c r="AB204" s="5">
        <f t="shared" si="21"/>
        <v>97.5236520450146</v>
      </c>
      <c r="AC204" s="5">
        <f t="shared" si="21"/>
        <v>130.98397818760418</v>
      </c>
    </row>
    <row r="205" spans="3:29" x14ac:dyDescent="0.25">
      <c r="C205" s="5">
        <v>44</v>
      </c>
      <c r="D205" s="5">
        <f t="shared" si="17"/>
        <v>3.5038537277228787</v>
      </c>
      <c r="E205" s="5">
        <f t="shared" si="21"/>
        <v>3.4808197332651716</v>
      </c>
      <c r="F205" s="5">
        <f t="shared" si="21"/>
        <v>3.7001323315253369</v>
      </c>
      <c r="G205" s="5">
        <f t="shared" si="21"/>
        <v>3.9156407679185037</v>
      </c>
      <c r="H205" s="5">
        <f t="shared" si="21"/>
        <v>4.1105693759045963</v>
      </c>
      <c r="I205" s="5">
        <f t="shared" si="21"/>
        <v>4.3466794338436312</v>
      </c>
      <c r="J205" s="5">
        <f t="shared" si="21"/>
        <v>4.9776619349068598</v>
      </c>
      <c r="K205" s="5">
        <f t="shared" si="21"/>
        <v>5.4857178129950759</v>
      </c>
      <c r="L205" s="5">
        <f t="shared" si="21"/>
        <v>6.334162948881966</v>
      </c>
      <c r="M205" s="5">
        <f t="shared" si="21"/>
        <v>7.0766973697032807</v>
      </c>
      <c r="N205" s="5">
        <f t="shared" si="21"/>
        <v>7.8916578263471013</v>
      </c>
      <c r="O205" s="5">
        <f t="shared" si="21"/>
        <v>8.6837572773086418</v>
      </c>
      <c r="P205" s="5">
        <f t="shared" si="21"/>
        <v>9.608410455454651</v>
      </c>
      <c r="Q205" s="5">
        <f t="shared" si="21"/>
        <v>11.185013096366246</v>
      </c>
      <c r="R205" s="5">
        <f t="shared" si="21"/>
        <v>12.629490266119836</v>
      </c>
      <c r="S205" s="5">
        <f t="shared" si="21"/>
        <v>14.662206461395682</v>
      </c>
      <c r="T205" s="5">
        <f t="shared" si="21"/>
        <v>16.882633155592565</v>
      </c>
      <c r="U205" s="5">
        <f t="shared" si="21"/>
        <v>19.821342511939331</v>
      </c>
      <c r="V205" s="5">
        <f t="shared" si="21"/>
        <v>22.511458290256375</v>
      </c>
      <c r="W205" s="5">
        <f t="shared" si="21"/>
        <v>26.432924441753045</v>
      </c>
      <c r="X205" s="5">
        <f t="shared" si="21"/>
        <v>33.027835448848045</v>
      </c>
      <c r="Y205" s="5">
        <f t="shared" si="21"/>
        <v>39.120767173431148</v>
      </c>
      <c r="Z205" s="5">
        <f t="shared" si="21"/>
        <v>54.772018285798438</v>
      </c>
      <c r="AA205" s="5">
        <f t="shared" si="21"/>
        <v>71.037248001028374</v>
      </c>
      <c r="AB205" s="5">
        <f t="shared" si="21"/>
        <v>102.21463831098683</v>
      </c>
      <c r="AC205" s="5">
        <f t="shared" si="21"/>
        <v>137.07977338316363</v>
      </c>
    </row>
    <row r="206" spans="3:29" x14ac:dyDescent="0.25">
      <c r="C206" s="5">
        <v>45</v>
      </c>
      <c r="D206" s="5">
        <f t="shared" si="17"/>
        <v>3.6602836293258627</v>
      </c>
      <c r="E206" s="5">
        <f t="shared" si="21"/>
        <v>3.6376900845404654</v>
      </c>
      <c r="F206" s="5">
        <f t="shared" si="21"/>
        <v>3.8672318576873836</v>
      </c>
      <c r="G206" s="5">
        <f t="shared" si="21"/>
        <v>4.0930830844674473</v>
      </c>
      <c r="H206" s="5">
        <f t="shared" si="21"/>
        <v>4.2976477864674747</v>
      </c>
      <c r="I206" s="5">
        <f t="shared" si="21"/>
        <v>4.5464907555736263</v>
      </c>
      <c r="J206" s="5">
        <f t="shared" si="21"/>
        <v>5.2025052389893505</v>
      </c>
      <c r="K206" s="5">
        <f t="shared" si="21"/>
        <v>5.7328306282055763</v>
      </c>
      <c r="L206" s="5">
        <f t="shared" si="21"/>
        <v>6.615673737129109</v>
      </c>
      <c r="M206" s="5">
        <f t="shared" si="21"/>
        <v>7.3893090930527077</v>
      </c>
      <c r="N206" s="5">
        <f t="shared" si="21"/>
        <v>8.2378644465213267</v>
      </c>
      <c r="O206" s="5">
        <f t="shared" si="21"/>
        <v>9.0653556707148564</v>
      </c>
      <c r="P206" s="5">
        <f t="shared" si="21"/>
        <v>10.031138171849568</v>
      </c>
      <c r="Q206" s="5">
        <f t="shared" si="21"/>
        <v>11.669959401855481</v>
      </c>
      <c r="R206" s="5">
        <f t="shared" si="21"/>
        <v>13.17868281798842</v>
      </c>
      <c r="S206" s="5">
        <f t="shared" si="21"/>
        <v>15.289042343996412</v>
      </c>
      <c r="T206" s="5">
        <f t="shared" si="21"/>
        <v>17.602711276651423</v>
      </c>
      <c r="U206" s="5">
        <f t="shared" si="21"/>
        <v>20.659281230112246</v>
      </c>
      <c r="V206" s="5">
        <f t="shared" si="21"/>
        <v>23.466090131686521</v>
      </c>
      <c r="W206" s="5">
        <f t="shared" si="21"/>
        <v>27.587101832498117</v>
      </c>
      <c r="X206" s="5">
        <f t="shared" si="21"/>
        <v>34.466141482181563</v>
      </c>
      <c r="Y206" s="5">
        <f t="shared" si="21"/>
        <v>40.839820272305218</v>
      </c>
      <c r="Z206" s="5">
        <f t="shared" si="21"/>
        <v>57.243281488150508</v>
      </c>
      <c r="AA206" s="5">
        <f t="shared" si="21"/>
        <v>74.264605490255505</v>
      </c>
      <c r="AB206" s="5">
        <f t="shared" si="21"/>
        <v>107.01821417603362</v>
      </c>
      <c r="AC206" s="5">
        <f t="shared" si="21"/>
        <v>143.31267559219728</v>
      </c>
    </row>
    <row r="207" spans="3:29" x14ac:dyDescent="0.25">
      <c r="C207" s="5">
        <v>46</v>
      </c>
      <c r="D207" s="5">
        <f t="shared" si="17"/>
        <v>3.8200283071275472</v>
      </c>
      <c r="E207" s="5">
        <f t="shared" si="21"/>
        <v>3.7979485321326307</v>
      </c>
      <c r="F207" s="5">
        <f t="shared" si="21"/>
        <v>4.0379554885930142</v>
      </c>
      <c r="G207" s="5">
        <f t="shared" si="21"/>
        <v>4.2744005589718279</v>
      </c>
      <c r="H207" s="5">
        <f t="shared" si="21"/>
        <v>4.4888471086739159</v>
      </c>
      <c r="I207" s="5">
        <f t="shared" si="21"/>
        <v>4.7507917660485033</v>
      </c>
      <c r="J207" s="5">
        <f t="shared" si="21"/>
        <v>5.4322271956650932</v>
      </c>
      <c r="K207" s="5">
        <f t="shared" si="21"/>
        <v>5.9852757072371663</v>
      </c>
      <c r="L207" s="5">
        <f t="shared" si="21"/>
        <v>6.9030948587677416</v>
      </c>
      <c r="M207" s="5">
        <f t="shared" si="21"/>
        <v>7.708402994642201</v>
      </c>
      <c r="N207" s="5">
        <f t="shared" si="21"/>
        <v>8.5911478295536892</v>
      </c>
      <c r="O207" s="5">
        <f t="shared" si="21"/>
        <v>9.4547815543242706</v>
      </c>
      <c r="P207" s="5">
        <f t="shared" si="21"/>
        <v>10.462558151238214</v>
      </c>
      <c r="Q207" s="5">
        <f t="shared" si="21"/>
        <v>12.164577872828465</v>
      </c>
      <c r="R207" s="5">
        <f t="shared" si="21"/>
        <v>13.738896942924008</v>
      </c>
      <c r="S207" s="5">
        <f t="shared" si="21"/>
        <v>15.9280137680528</v>
      </c>
      <c r="T207" s="5">
        <f t="shared" si="21"/>
        <v>18.336660634018692</v>
      </c>
      <c r="U207" s="5">
        <f t="shared" si="21"/>
        <v>21.513055865869948</v>
      </c>
      <c r="V207" s="5">
        <f t="shared" si="21"/>
        <v>24.438884970162341</v>
      </c>
      <c r="W207" s="5">
        <f t="shared" si="21"/>
        <v>28.764642261087847</v>
      </c>
      <c r="X207" s="5">
        <f t="shared" si="21"/>
        <v>35.933400527366572</v>
      </c>
      <c r="Y207" s="5">
        <f t="shared" si="21"/>
        <v>42.59413238974593</v>
      </c>
      <c r="Z207" s="5">
        <f t="shared" si="21"/>
        <v>59.768043443498925</v>
      </c>
      <c r="AA207" s="5">
        <f t="shared" si="21"/>
        <v>77.562805831863457</v>
      </c>
      <c r="AB207" s="5">
        <f t="shared" si="21"/>
        <v>111.93448986451605</v>
      </c>
      <c r="AC207" s="5">
        <f t="shared" si="21"/>
        <v>149.68261901762955</v>
      </c>
    </row>
    <row r="208" spans="3:29" x14ac:dyDescent="0.25">
      <c r="C208" s="5">
        <v>47</v>
      </c>
      <c r="D208" s="5">
        <f t="shared" si="17"/>
        <v>3.9830836509528136</v>
      </c>
      <c r="E208" s="5">
        <f t="shared" si="21"/>
        <v>3.9615922119018698</v>
      </c>
      <c r="F208" s="5">
        <f t="shared" si="21"/>
        <v>4.212300476948684</v>
      </c>
      <c r="G208" s="5">
        <f t="shared" si="21"/>
        <v>4.459590818669966</v>
      </c>
      <c r="H208" s="5">
        <f t="shared" si="21"/>
        <v>4.6841655717562967</v>
      </c>
      <c r="I208" s="5">
        <f t="shared" si="21"/>
        <v>4.9595824554145498</v>
      </c>
      <c r="J208" s="5">
        <f t="shared" si="21"/>
        <v>5.6668241524482985</v>
      </c>
      <c r="K208" s="5">
        <f t="shared" si="21"/>
        <v>6.2430484402529718</v>
      </c>
      <c r="L208" s="5">
        <f t="shared" si="21"/>
        <v>7.1964178696131409</v>
      </c>
      <c r="M208" s="5">
        <f t="shared" si="21"/>
        <v>8.0339681860106804</v>
      </c>
      <c r="N208" s="5">
        <f t="shared" si="21"/>
        <v>8.951494070713526</v>
      </c>
      <c r="O208" s="5">
        <f t="shared" si="21"/>
        <v>9.8520200898665848</v>
      </c>
      <c r="P208" s="5">
        <f t="shared" si="21"/>
        <v>10.902654336013281</v>
      </c>
      <c r="Q208" s="5">
        <f t="shared" si="21"/>
        <v>12.668844863440267</v>
      </c>
      <c r="R208" s="5">
        <f t="shared" si="21"/>
        <v>14.310107016901659</v>
      </c>
      <c r="S208" s="5">
        <f t="shared" si="21"/>
        <v>16.57908419948258</v>
      </c>
      <c r="T208" s="5">
        <f t="shared" si="21"/>
        <v>19.084438173554076</v>
      </c>
      <c r="U208" s="5">
        <f t="shared" si="21"/>
        <v>22.382611677297483</v>
      </c>
      <c r="V208" s="5">
        <f t="shared" si="21"/>
        <v>25.429782260228812</v>
      </c>
      <c r="W208" s="5">
        <f t="shared" si="21"/>
        <v>29.965495331591725</v>
      </c>
      <c r="X208" s="5">
        <f t="shared" si="21"/>
        <v>37.429546987285086</v>
      </c>
      <c r="Y208" s="5">
        <f t="shared" si="21"/>
        <v>44.383636630102387</v>
      </c>
      <c r="Z208" s="5">
        <f t="shared" si="21"/>
        <v>62.346261528504996</v>
      </c>
      <c r="AA208" s="5">
        <f t="shared" si="21"/>
        <v>80.931813307798492</v>
      </c>
      <c r="AB208" s="5">
        <f t="shared" si="21"/>
        <v>116.963573282083</v>
      </c>
      <c r="AC208" s="5">
        <f t="shared" si="21"/>
        <v>156.18953933937465</v>
      </c>
    </row>
    <row r="209" spans="3:29" x14ac:dyDescent="0.25">
      <c r="C209" s="5">
        <v>48</v>
      </c>
      <c r="D209" s="5">
        <f t="shared" si="17"/>
        <v>4.1494456439720802</v>
      </c>
      <c r="E209" s="5">
        <f t="shared" si="21"/>
        <v>4.1286183236612324</v>
      </c>
      <c r="F209" s="5">
        <f t="shared" si="21"/>
        <v>4.3902641365724815</v>
      </c>
      <c r="G209" s="5">
        <f t="shared" si="21"/>
        <v>4.6486515432457747</v>
      </c>
      <c r="H209" s="5">
        <f t="shared" si="21"/>
        <v>4.8836014437735651</v>
      </c>
      <c r="I209" s="5">
        <f t="shared" si="21"/>
        <v>5.172862814030033</v>
      </c>
      <c r="J209" s="5">
        <f t="shared" si="21"/>
        <v>5.9062925380669622</v>
      </c>
      <c r="K209" s="5">
        <f t="shared" si="21"/>
        <v>6.5061443204338536</v>
      </c>
      <c r="L209" s="5">
        <f t="shared" si="21"/>
        <v>7.4956345187982585</v>
      </c>
      <c r="M209" s="5">
        <f t="shared" si="21"/>
        <v>8.3659940306192926</v>
      </c>
      <c r="N209" s="5">
        <f t="shared" si="21"/>
        <v>9.3188895908165428</v>
      </c>
      <c r="O209" s="5">
        <f t="shared" si="21"/>
        <v>10.257056785480623</v>
      </c>
      <c r="P209" s="5">
        <f t="shared" si="21"/>
        <v>11.351411042691732</v>
      </c>
      <c r="Q209" s="5">
        <f t="shared" si="21"/>
        <v>13.182737292443374</v>
      </c>
      <c r="R209" s="5">
        <f t="shared" si="21"/>
        <v>14.892288024754507</v>
      </c>
      <c r="S209" s="5">
        <f t="shared" si="21"/>
        <v>17.242217996548117</v>
      </c>
      <c r="T209" s="5">
        <f t="shared" si="21"/>
        <v>19.84600189660501</v>
      </c>
      <c r="U209" s="5">
        <f t="shared" si="21"/>
        <v>23.267895283205043</v>
      </c>
      <c r="V209" s="5">
        <f t="shared" si="21"/>
        <v>26.438722954183675</v>
      </c>
      <c r="W209" s="5">
        <f t="shared" si="21"/>
        <v>31.189611837360001</v>
      </c>
      <c r="X209" s="5">
        <f t="shared" si="21"/>
        <v>38.954516819723253</v>
      </c>
      <c r="Y209" s="5">
        <f t="shared" si="21"/>
        <v>46.208267659550401</v>
      </c>
      <c r="Z209" s="5">
        <f t="shared" si="21"/>
        <v>64.977894069551581</v>
      </c>
      <c r="AA209" s="5">
        <f t="shared" si="21"/>
        <v>84.371592985751278</v>
      </c>
      <c r="AB209" s="5">
        <f t="shared" si="21"/>
        <v>122.10557011330937</v>
      </c>
      <c r="AC209" s="5">
        <f t="shared" si="21"/>
        <v>162.83337365012497</v>
      </c>
    </row>
    <row r="210" spans="3:29" x14ac:dyDescent="0.25">
      <c r="C210" s="5">
        <v>49</v>
      </c>
      <c r="D210" s="5">
        <f t="shared" si="17"/>
        <v>4.3191103586610549</v>
      </c>
      <c r="E210" s="5">
        <f t="shared" si="21"/>
        <v>4.2990241284322348</v>
      </c>
      <c r="F210" s="5">
        <f t="shared" si="21"/>
        <v>4.571843839776677</v>
      </c>
      <c r="G210" s="5">
        <f t="shared" si="21"/>
        <v>4.8415804625896692</v>
      </c>
      <c r="H210" s="5">
        <f t="shared" si="21"/>
        <v>5.0871530299602403</v>
      </c>
      <c r="I210" s="5">
        <f t="shared" si="21"/>
        <v>5.3906328324562693</v>
      </c>
      <c r="J210" s="5">
        <f t="shared" si="21"/>
        <v>6.1506288589851428</v>
      </c>
      <c r="K210" s="5">
        <f t="shared" si="21"/>
        <v>6.774558939555777</v>
      </c>
      <c r="L210" s="5">
        <f t="shared" si="21"/>
        <v>7.8007367403721979</v>
      </c>
      <c r="M210" s="5">
        <f t="shared" si="21"/>
        <v>8.7044701328436869</v>
      </c>
      <c r="N210" s="5">
        <f t="shared" si="21"/>
        <v>9.6933211219129891</v>
      </c>
      <c r="O210" s="5">
        <f t="shared" si="21"/>
        <v>10.669877480507836</v>
      </c>
      <c r="P210" s="5">
        <f t="shared" si="21"/>
        <v>11.808812945508532</v>
      </c>
      <c r="Q210" s="5">
        <f t="shared" si="21"/>
        <v>13.706232618112459</v>
      </c>
      <c r="R210" s="5">
        <f t="shared" si="21"/>
        <v>15.485415533201182</v>
      </c>
      <c r="S210" s="5">
        <f t="shared" si="21"/>
        <v>17.917380369751442</v>
      </c>
      <c r="T210" s="5">
        <f t="shared" si="21"/>
        <v>20.62131081247713</v>
      </c>
      <c r="U210" s="5">
        <f t="shared" si="21"/>
        <v>24.168854601402831</v>
      </c>
      <c r="V210" s="5">
        <f t="shared" si="21"/>
        <v>27.465649434309608</v>
      </c>
      <c r="W210" s="5">
        <f t="shared" si="21"/>
        <v>32.436943708525462</v>
      </c>
      <c r="X210" s="5">
        <f t="shared" si="21"/>
        <v>40.508247468575256</v>
      </c>
      <c r="Y210" s="5">
        <f t="shared" si="21"/>
        <v>48.067961637529521</v>
      </c>
      <c r="Z210" s="5">
        <f t="shared" si="21"/>
        <v>67.662900302031488</v>
      </c>
      <c r="AA210" s="5">
        <f t="shared" si="21"/>
        <v>87.882110685689895</v>
      </c>
      <c r="AB210" s="5">
        <f t="shared" si="21"/>
        <v>127.36058391325336</v>
      </c>
      <c r="AC210" s="5">
        <f t="shared" si="21"/>
        <v>169.6140603952216</v>
      </c>
    </row>
    <row r="211" spans="3:29" x14ac:dyDescent="0.25">
      <c r="C211" s="5">
        <v>50</v>
      </c>
      <c r="D211" s="5">
        <f t="shared" si="17"/>
        <v>4.4920739530150877</v>
      </c>
      <c r="E211" s="5">
        <f t="shared" si="21"/>
        <v>4.472806945872434</v>
      </c>
      <c r="F211" s="5">
        <f t="shared" si="21"/>
        <v>4.7570370149140579</v>
      </c>
      <c r="G211" s="5">
        <f t="shared" si="21"/>
        <v>5.0383753546992613</v>
      </c>
      <c r="H211" s="5">
        <f t="shared" si="21"/>
        <v>5.2948186711782244</v>
      </c>
      <c r="I211" s="5">
        <f t="shared" si="21"/>
        <v>5.6128925014492452</v>
      </c>
      <c r="J211" s="5">
        <f t="shared" si="21"/>
        <v>6.3998296961428265</v>
      </c>
      <c r="K211" s="5">
        <f t="shared" si="21"/>
        <v>7.0482879838444079</v>
      </c>
      <c r="L211" s="5">
        <f t="shared" si="21"/>
        <v>8.1117166454295333</v>
      </c>
      <c r="M211" s="5">
        <f t="shared" si="21"/>
        <v>9.0493863276642195</v>
      </c>
      <c r="N211" s="5">
        <f t="shared" si="21"/>
        <v>10.074775693887014</v>
      </c>
      <c r="O211" s="5">
        <f t="shared" si="21"/>
        <v>11.090468331252985</v>
      </c>
      <c r="P211" s="5">
        <f t="shared" si="21"/>
        <v>12.274845061053307</v>
      </c>
      <c r="Q211" s="5">
        <f t="shared" si="21"/>
        <v>14.23930881477655</v>
      </c>
      <c r="R211" s="5">
        <f t="shared" si="21"/>
        <v>16.089465665599466</v>
      </c>
      <c r="S211" s="5">
        <f t="shared" si="21"/>
        <v>18.604537344320999</v>
      </c>
      <c r="T211" s="5">
        <f t="shared" si="21"/>
        <v>21.410324893980079</v>
      </c>
      <c r="U211" s="5">
        <f t="shared" si="21"/>
        <v>25.085438790989627</v>
      </c>
      <c r="V211" s="5">
        <f t="shared" si="21"/>
        <v>28.510505449505658</v>
      </c>
      <c r="W211" s="5">
        <f t="shared" si="21"/>
        <v>33.707443962856978</v>
      </c>
      <c r="X211" s="5">
        <f t="shared" si="21"/>
        <v>42.090677799446205</v>
      </c>
      <c r="Y211" s="5">
        <f t="shared" si="21"/>
        <v>49.962656152541342</v>
      </c>
      <c r="Z211" s="5">
        <f t="shared" si="21"/>
        <v>70.401240332184841</v>
      </c>
      <c r="AA211" s="5">
        <f t="shared" si="21"/>
        <v>91.463332948479646</v>
      </c>
      <c r="AB211" s="5">
        <f t="shared" si="21"/>
        <v>132.72871619342536</v>
      </c>
      <c r="AC211" s="5">
        <f t="shared" si="21"/>
        <v>176.53153931627565</v>
      </c>
    </row>
    <row r="212" spans="3:29" x14ac:dyDescent="0.25">
      <c r="C212" s="5">
        <v>51</v>
      </c>
      <c r="D212" s="5">
        <f t="shared" si="17"/>
        <v>4.6683326669972196</v>
      </c>
      <c r="E212" s="5">
        <f t="shared" si="21"/>
        <v>4.6499641518608907</v>
      </c>
      <c r="F212" s="5">
        <f t="shared" si="21"/>
        <v>4.9458411440746897</v>
      </c>
      <c r="G212" s="5">
        <f t="shared" si="21"/>
        <v>5.2390340437084779</v>
      </c>
      <c r="H212" s="5">
        <f t="shared" si="21"/>
        <v>5.5065967424630635</v>
      </c>
      <c r="I212" s="5">
        <f t="shared" si="21"/>
        <v>5.8396418119517586</v>
      </c>
      <c r="J212" s="5">
        <f t="shared" si="21"/>
        <v>6.6538917018956196</v>
      </c>
      <c r="K212" s="5">
        <f t="shared" si="21"/>
        <v>7.3273272300841796</v>
      </c>
      <c r="L212" s="5">
        <f t="shared" si="21"/>
        <v>8.4285665147268336</v>
      </c>
      <c r="M212" s="5">
        <f t="shared" si="21"/>
        <v>9.4007326709967369</v>
      </c>
      <c r="N212" s="5">
        <f t="shared" si="21"/>
        <v>10.463240621892091</v>
      </c>
      <c r="O212" s="5">
        <f t="shared" si="21"/>
        <v>11.518815797632247</v>
      </c>
      <c r="P212" s="5">
        <f t="shared" si="21"/>
        <v>12.749492733863745</v>
      </c>
      <c r="Q212" s="5">
        <f t="shared" si="21"/>
        <v>14.781944350825334</v>
      </c>
      <c r="R212" s="5">
        <f t="shared" si="21"/>
        <v>16.704415078282896</v>
      </c>
      <c r="S212" s="5">
        <f t="shared" si="21"/>
        <v>19.303655725073423</v>
      </c>
      <c r="T212" s="5">
        <f t="shared" si="21"/>
        <v>22.213005035791856</v>
      </c>
      <c r="U212" s="5">
        <f t="shared" si="21"/>
        <v>26.01759819831835</v>
      </c>
      <c r="V212" s="5">
        <f t="shared" si="21"/>
        <v>29.573236055949156</v>
      </c>
      <c r="W212" s="5">
        <f t="shared" si="21"/>
        <v>35.001066659687439</v>
      </c>
      <c r="X212" s="5">
        <f t="shared" si="21"/>
        <v>43.701748039289491</v>
      </c>
      <c r="Y212" s="5">
        <f t="shared" si="21"/>
        <v>51.892290161949255</v>
      </c>
      <c r="Z212" s="5">
        <f t="shared" si="21"/>
        <v>73.192875101277366</v>
      </c>
      <c r="AA212" s="5">
        <f t="shared" si="21"/>
        <v>95.11522700641946</v>
      </c>
      <c r="AB212" s="5">
        <f t="shared" si="21"/>
        <v>138.21006650261953</v>
      </c>
      <c r="AC212" s="5">
        <f t="shared" si="21"/>
        <v>183.58575139822744</v>
      </c>
    </row>
    <row r="213" spans="3:29" x14ac:dyDescent="0.25">
      <c r="C213" s="5">
        <v>52</v>
      </c>
      <c r="D213" s="5">
        <f t="shared" si="17"/>
        <v>4.8478828192011862</v>
      </c>
      <c r="E213" s="5">
        <f t="shared" si="21"/>
        <v>4.8304931762289316</v>
      </c>
      <c r="F213" s="5">
        <f t="shared" si="21"/>
        <v>5.138253760921077</v>
      </c>
      <c r="G213" s="5">
        <f t="shared" si="21"/>
        <v>5.4435543980349097</v>
      </c>
      <c r="H213" s="5">
        <f t="shared" si="21"/>
        <v>5.7224856516571654</v>
      </c>
      <c r="I213" s="5">
        <f t="shared" si="21"/>
        <v>6.0708807550860051</v>
      </c>
      <c r="J213" s="5">
        <f t="shared" si="21"/>
        <v>6.9128115971383473</v>
      </c>
      <c r="K213" s="5">
        <f t="shared" si="21"/>
        <v>7.6116725419616174</v>
      </c>
      <c r="L213" s="5">
        <f t="shared" si="21"/>
        <v>8.7512787917472661</v>
      </c>
      <c r="M213" s="5">
        <f t="shared" si="21"/>
        <v>9.7584994306122255</v>
      </c>
      <c r="N213" s="5">
        <f t="shared" si="21"/>
        <v>10.858703494554625</v>
      </c>
      <c r="O213" s="5">
        <f t="shared" si="21"/>
        <v>11.954906630636993</v>
      </c>
      <c r="P213" s="5">
        <f t="shared" si="21"/>
        <v>13.232741622898502</v>
      </c>
      <c r="Q213" s="5">
        <f t="shared" si="21"/>
        <v>15.334118168069502</v>
      </c>
      <c r="R213" s="5">
        <f t="shared" si="21"/>
        <v>17.330240938351931</v>
      </c>
      <c r="S213" s="5">
        <f t="shared" si="21"/>
        <v>20.014703063456178</v>
      </c>
      <c r="T213" s="5">
        <f t="shared" ref="E213:AC223" si="22">($C213/T$158)^T$159</f>
        <v>23.029313015410299</v>
      </c>
      <c r="U213" s="5">
        <f t="shared" si="22"/>
        <v>26.965284306336304</v>
      </c>
      <c r="V213" s="5">
        <f t="shared" si="22"/>
        <v>30.653787561456941</v>
      </c>
      <c r="W213" s="5">
        <f t="shared" si="22"/>
        <v>36.317766856666424</v>
      </c>
      <c r="X213" s="5">
        <f t="shared" si="22"/>
        <v>45.341399719751188</v>
      </c>
      <c r="Y213" s="5">
        <f t="shared" si="22"/>
        <v>53.856803935455446</v>
      </c>
      <c r="Z213" s="5">
        <f t="shared" si="22"/>
        <v>76.037766351932362</v>
      </c>
      <c r="AA213" s="5">
        <f t="shared" si="22"/>
        <v>98.83776075554178</v>
      </c>
      <c r="AB213" s="5">
        <f t="shared" si="22"/>
        <v>143.80473250300847</v>
      </c>
      <c r="AC213" s="5">
        <f t="shared" si="22"/>
        <v>190.77663881957619</v>
      </c>
    </row>
    <row r="214" spans="3:29" x14ac:dyDescent="0.25">
      <c r="C214" s="5">
        <v>53</v>
      </c>
      <c r="D214" s="5">
        <f t="shared" si="17"/>
        <v>5.0307208037124296</v>
      </c>
      <c r="E214" s="5">
        <f t="shared" si="22"/>
        <v>5.014391500624793</v>
      </c>
      <c r="F214" s="5">
        <f t="shared" si="22"/>
        <v>5.3342724486509097</v>
      </c>
      <c r="G214" s="5">
        <f t="shared" si="22"/>
        <v>5.651934328636032</v>
      </c>
      <c r="H214" s="5">
        <f t="shared" si="22"/>
        <v>5.9424838381231551</v>
      </c>
      <c r="I214" s="5">
        <f t="shared" si="22"/>
        <v>6.3066093221466186</v>
      </c>
      <c r="J214" s="5">
        <f t="shared" si="22"/>
        <v>7.1765861685980887</v>
      </c>
      <c r="K214" s="5">
        <f t="shared" si="22"/>
        <v>7.901319866624374</v>
      </c>
      <c r="L214" s="5">
        <f t="shared" si="22"/>
        <v>9.0798460761778088</v>
      </c>
      <c r="M214" s="5">
        <f t="shared" si="22"/>
        <v>10.122677077598626</v>
      </c>
      <c r="N214" s="5">
        <f t="shared" si="22"/>
        <v>11.261152162885013</v>
      </c>
      <c r="O214" s="5">
        <f t="shared" si="22"/>
        <v>12.398727860548481</v>
      </c>
      <c r="P214" s="5">
        <f t="shared" si="22"/>
        <v>13.724577688819791</v>
      </c>
      <c r="Q214" s="5">
        <f t="shared" si="22"/>
        <v>15.895809662347164</v>
      </c>
      <c r="R214" s="5">
        <f t="shared" si="22"/>
        <v>17.966920902803505</v>
      </c>
      <c r="S214" s="5">
        <f t="shared" si="22"/>
        <v>20.737647626595908</v>
      </c>
      <c r="T214" s="5">
        <f t="shared" si="22"/>
        <v>23.85921145648441</v>
      </c>
      <c r="U214" s="5">
        <f t="shared" si="22"/>
        <v>27.928449687027783</v>
      </c>
      <c r="V214" s="5">
        <f t="shared" si="22"/>
        <v>31.752107473248191</v>
      </c>
      <c r="W214" s="5">
        <f t="shared" si="22"/>
        <v>37.657500569113395</v>
      </c>
      <c r="X214" s="5">
        <f t="shared" si="22"/>
        <v>47.00957562392616</v>
      </c>
      <c r="Y214" s="5">
        <f t="shared" si="22"/>
        <v>55.85613900196411</v>
      </c>
      <c r="Z214" s="5">
        <f t="shared" si="22"/>
        <v>78.935876596447827</v>
      </c>
      <c r="AA214" s="5">
        <f t="shared" si="22"/>
        <v>102.6309027295394</v>
      </c>
      <c r="AB214" s="5">
        <f t="shared" si="22"/>
        <v>149.5128100418664</v>
      </c>
      <c r="AC214" s="5">
        <f t="shared" si="22"/>
        <v>198.10414490553003</v>
      </c>
    </row>
    <row r="215" spans="3:29" x14ac:dyDescent="0.25">
      <c r="C215" s="5">
        <v>54</v>
      </c>
      <c r="D215" s="5">
        <f t="shared" si="17"/>
        <v>5.2168430871518296</v>
      </c>
      <c r="E215" s="5">
        <f t="shared" si="22"/>
        <v>5.2016566565018358</v>
      </c>
      <c r="F215" s="5">
        <f t="shared" si="22"/>
        <v>5.5338948380775381</v>
      </c>
      <c r="G215" s="5">
        <f t="shared" si="22"/>
        <v>5.8641717873660655</v>
      </c>
      <c r="H215" s="5">
        <f t="shared" si="22"/>
        <v>6.166589771531263</v>
      </c>
      <c r="I215" s="5">
        <f t="shared" si="22"/>
        <v>6.546827504594094</v>
      </c>
      <c r="J215" s="5">
        <f t="shared" si="22"/>
        <v>7.4452122662836775</v>
      </c>
      <c r="K215" s="5">
        <f t="shared" si="22"/>
        <v>8.1962652314395772</v>
      </c>
      <c r="L215" s="5">
        <f t="shared" si="22"/>
        <v>9.4142611177672002</v>
      </c>
      <c r="M215" s="5">
        <f t="shared" si="22"/>
        <v>10.493256278322894</v>
      </c>
      <c r="N215" s="5">
        <f t="shared" si="22"/>
        <v>11.670574729840828</v>
      </c>
      <c r="O215" s="5">
        <f t="shared" si="22"/>
        <v>12.85026678584504</v>
      </c>
      <c r="P215" s="5">
        <f t="shared" si="22"/>
        <v>14.224987182022769</v>
      </c>
      <c r="Q215" s="5">
        <f t="shared" si="22"/>
        <v>16.466998665278847</v>
      </c>
      <c r="R215" s="5">
        <f t="shared" si="22"/>
        <v>18.614433098894555</v>
      </c>
      <c r="S215" s="5">
        <f t="shared" si="22"/>
        <v>21.472458368194541</v>
      </c>
      <c r="T215" s="5">
        <f t="shared" si="22"/>
        <v>24.70266379433744</v>
      </c>
      <c r="U215" s="5">
        <f t="shared" si="22"/>
        <v>28.907047956713821</v>
      </c>
      <c r="V215" s="5">
        <f t="shared" si="22"/>
        <v>32.868144448839942</v>
      </c>
      <c r="W215" s="5">
        <f t="shared" si="22"/>
        <v>39.020224731768202</v>
      </c>
      <c r="X215" s="5">
        <f t="shared" si="22"/>
        <v>48.706219736259477</v>
      </c>
      <c r="Y215" s="5">
        <f t="shared" si="22"/>
        <v>57.890238099566844</v>
      </c>
      <c r="Z215" s="5">
        <f t="shared" si="22"/>
        <v>81.887169086945988</v>
      </c>
      <c r="AA215" s="5">
        <f t="shared" si="22"/>
        <v>106.49462207519372</v>
      </c>
      <c r="AB215" s="5">
        <f t="shared" si="22"/>
        <v>155.33439321924948</v>
      </c>
      <c r="AC215" s="5">
        <f t="shared" si="22"/>
        <v>205.56821408385051</v>
      </c>
    </row>
    <row r="216" spans="3:29" x14ac:dyDescent="0.25">
      <c r="C216" s="5">
        <v>55</v>
      </c>
      <c r="D216" s="5">
        <f t="shared" si="17"/>
        <v>5.4062462058882899</v>
      </c>
      <c r="E216" s="5">
        <f t="shared" si="22"/>
        <v>5.392286223221042</v>
      </c>
      <c r="F216" s="5">
        <f t="shared" si="22"/>
        <v>5.7371186058193562</v>
      </c>
      <c r="G216" s="5">
        <f t="shared" si="22"/>
        <v>6.0802647654258024</v>
      </c>
      <c r="H216" s="5">
        <f t="shared" si="22"/>
        <v>6.3948019507151512</v>
      </c>
      <c r="I216" s="5">
        <f t="shared" si="22"/>
        <v>6.791535294048586</v>
      </c>
      <c r="J216" s="5">
        <f t="shared" si="22"/>
        <v>7.7186868010798664</v>
      </c>
      <c r="K216" s="5">
        <f t="shared" si="22"/>
        <v>8.4965047409362331</v>
      </c>
      <c r="L216" s="5">
        <f t="shared" si="22"/>
        <v>9.7545168105356996</v>
      </c>
      <c r="M216" s="5">
        <f t="shared" si="22"/>
        <v>10.870227886855064</v>
      </c>
      <c r="N216" s="5">
        <f t="shared" si="22"/>
        <v>12.086959540492476</v>
      </c>
      <c r="O216" s="5">
        <f t="shared" si="22"/>
        <v>13.309510962748918</v>
      </c>
      <c r="P216" s="5">
        <f t="shared" si="22"/>
        <v>14.733956631354717</v>
      </c>
      <c r="Q216" s="5">
        <f t="shared" si="22"/>
        <v>17.047665427082823</v>
      </c>
      <c r="R216" s="5">
        <f t="shared" si="22"/>
        <v>19.272756105644845</v>
      </c>
      <c r="S216" s="5">
        <f t="shared" si="22"/>
        <v>22.2191049011305</v>
      </c>
      <c r="T216" s="5">
        <f t="shared" si="22"/>
        <v>25.559634243512615</v>
      </c>
      <c r="U216" s="5">
        <f t="shared" si="22"/>
        <v>29.901033733987127</v>
      </c>
      <c r="V216" s="5">
        <f t="shared" si="22"/>
        <v>34.001848249832555</v>
      </c>
      <c r="W216" s="5">
        <f t="shared" si="22"/>
        <v>40.405897162755267</v>
      </c>
      <c r="X216" s="5">
        <f t="shared" si="22"/>
        <v>50.431277195351797</v>
      </c>
      <c r="Y216" s="5">
        <f t="shared" si="22"/>
        <v>59.9590451284121</v>
      </c>
      <c r="Z216" s="5">
        <f t="shared" si="22"/>
        <v>84.891607787216927</v>
      </c>
      <c r="AA216" s="5">
        <f t="shared" si="22"/>
        <v>110.42888852919086</v>
      </c>
      <c r="AB216" s="5">
        <f t="shared" si="22"/>
        <v>161.26957445193358</v>
      </c>
      <c r="AC216" s="5">
        <f t="shared" si="22"/>
        <v>213.16879184319424</v>
      </c>
    </row>
    <row r="217" spans="3:29" x14ac:dyDescent="0.25">
      <c r="C217" s="5">
        <v>56</v>
      </c>
      <c r="D217" s="5">
        <f t="shared" si="17"/>
        <v>5.5989267634076301</v>
      </c>
      <c r="E217" s="5">
        <f t="shared" si="22"/>
        <v>5.586277826259284</v>
      </c>
      <c r="F217" s="5">
        <f t="shared" si="22"/>
        <v>5.9439414725899784</v>
      </c>
      <c r="G217" s="5">
        <f t="shared" si="22"/>
        <v>6.3002112918985747</v>
      </c>
      <c r="H217" s="5">
        <f t="shared" si="22"/>
        <v>6.6271189025911532</v>
      </c>
      <c r="I217" s="5">
        <f t="shared" si="22"/>
        <v>7.0407326822840552</v>
      </c>
      <c r="J217" s="5">
        <f t="shared" si="22"/>
        <v>7.9970067424753877</v>
      </c>
      <c r="K217" s="5">
        <f t="shared" si="22"/>
        <v>8.8020345739182115</v>
      </c>
      <c r="L217" s="5">
        <f t="shared" si="22"/>
        <v>10.100606187310374</v>
      </c>
      <c r="M217" s="5">
        <f t="shared" si="22"/>
        <v>11.253582937819804</v>
      </c>
      <c r="N217" s="5">
        <f t="shared" si="22"/>
        <v>12.510295172746064</v>
      </c>
      <c r="O217" s="5">
        <f t="shared" si="22"/>
        <v>13.776448195364855</v>
      </c>
      <c r="P217" s="5">
        <f t="shared" si="22"/>
        <v>15.251472833472258</v>
      </c>
      <c r="Q217" s="5">
        <f t="shared" si="22"/>
        <v>17.637790600370781</v>
      </c>
      <c r="R217" s="5">
        <f t="shared" si="22"/>
        <v>19.941868936393131</v>
      </c>
      <c r="S217" s="5">
        <f t="shared" si="22"/>
        <v>22.977557471635574</v>
      </c>
      <c r="T217" s="5">
        <f t="shared" si="22"/>
        <v>26.43008776718759</v>
      </c>
      <c r="U217" s="5">
        <f t="shared" si="22"/>
        <v>30.910362600081363</v>
      </c>
      <c r="V217" s="5">
        <f t="shared" si="22"/>
        <v>35.153169698364941</v>
      </c>
      <c r="W217" s="5">
        <f t="shared" si="22"/>
        <v>41.814476529595531</v>
      </c>
      <c r="X217" s="5">
        <f t="shared" si="22"/>
        <v>52.184694249450416</v>
      </c>
      <c r="Y217" s="5">
        <f t="shared" si="22"/>
        <v>62.062505106242675</v>
      </c>
      <c r="Z217" s="5">
        <f t="shared" si="22"/>
        <v>87.949157346130704</v>
      </c>
      <c r="AA217" s="5">
        <f t="shared" si="22"/>
        <v>114.43367239622485</v>
      </c>
      <c r="AB217" s="5">
        <f t="shared" si="22"/>
        <v>167.31844453388132</v>
      </c>
      <c r="AC217" s="5">
        <f t="shared" si="22"/>
        <v>220.90582469376241</v>
      </c>
    </row>
    <row r="218" spans="3:29" x14ac:dyDescent="0.25">
      <c r="C218" s="5">
        <v>57</v>
      </c>
      <c r="D218" s="5">
        <f t="shared" si="17"/>
        <v>5.7948814278263407</v>
      </c>
      <c r="E218" s="5">
        <f t="shared" si="22"/>
        <v>5.7836291355156826</v>
      </c>
      <c r="F218" s="5">
        <f t="shared" si="22"/>
        <v>6.1543612015819198</v>
      </c>
      <c r="G218" s="5">
        <f t="shared" si="22"/>
        <v>6.5240094323661113</v>
      </c>
      <c r="H218" s="5">
        <f t="shared" si="22"/>
        <v>6.8635391811363187</v>
      </c>
      <c r="I218" s="5">
        <f t="shared" si="22"/>
        <v>7.294419661222709</v>
      </c>
      <c r="J218" s="5">
        <f t="shared" si="22"/>
        <v>8.2801691164152746</v>
      </c>
      <c r="K218" s="5">
        <f t="shared" si="22"/>
        <v>9.1128509807353026</v>
      </c>
      <c r="L218" s="5">
        <f t="shared" si="22"/>
        <v>10.452522414562132</v>
      </c>
      <c r="M218" s="5">
        <f t="shared" si="22"/>
        <v>11.643312639644147</v>
      </c>
      <c r="N218" s="5">
        <f t="shared" si="22"/>
        <v>12.940570428582411</v>
      </c>
      <c r="O218" s="5">
        <f t="shared" si="22"/>
        <v>14.251066526366696</v>
      </c>
      <c r="P218" s="5">
        <f t="shared" si="22"/>
        <v>15.777522842789812</v>
      </c>
      <c r="Q218" s="5">
        <f t="shared" si="22"/>
        <v>18.237355224851356</v>
      </c>
      <c r="R218" s="5">
        <f t="shared" si="22"/>
        <v>20.621751022329065</v>
      </c>
      <c r="S218" s="5">
        <f t="shared" si="22"/>
        <v>23.747786934930083</v>
      </c>
      <c r="T218" s="5">
        <f t="shared" si="22"/>
        <v>27.313990048318662</v>
      </c>
      <c r="U218" s="5">
        <f t="shared" si="22"/>
        <v>31.934991061492831</v>
      </c>
      <c r="V218" s="5">
        <f t="shared" si="22"/>
        <v>36.322060636040412</v>
      </c>
      <c r="W218" s="5">
        <f t="shared" si="22"/>
        <v>43.245922317114307</v>
      </c>
      <c r="X218" s="5">
        <f t="shared" si="22"/>
        <v>53.966418214427797</v>
      </c>
      <c r="Y218" s="5">
        <f t="shared" si="22"/>
        <v>64.200564126404558</v>
      </c>
      <c r="Z218" s="5">
        <f t="shared" si="22"/>
        <v>91.059783072504558</v>
      </c>
      <c r="AA218" s="5">
        <f t="shared" si="22"/>
        <v>118.50894452829334</v>
      </c>
      <c r="AB218" s="5">
        <f t="shared" si="22"/>
        <v>173.4810926934849</v>
      </c>
      <c r="AC218" s="5">
        <f t="shared" si="22"/>
        <v>228.77926013009278</v>
      </c>
    </row>
    <row r="219" spans="3:29" x14ac:dyDescent="0.25">
      <c r="C219" s="5">
        <v>58</v>
      </c>
      <c r="D219" s="5">
        <f t="shared" si="17"/>
        <v>5.9941069295398215</v>
      </c>
      <c r="E219" s="5">
        <f t="shared" si="22"/>
        <v>5.984337863709051</v>
      </c>
      <c r="F219" s="5">
        <f t="shared" si="22"/>
        <v>6.3683755969370717</v>
      </c>
      <c r="G219" s="5">
        <f t="shared" si="22"/>
        <v>6.751657287598559</v>
      </c>
      <c r="H219" s="5">
        <f t="shared" si="22"/>
        <v>7.1040613664210674</v>
      </c>
      <c r="I219" s="5">
        <f t="shared" si="22"/>
        <v>7.5525962229297683</v>
      </c>
      <c r="J219" s="5">
        <f t="shared" si="22"/>
        <v>8.5681710032684606</v>
      </c>
      <c r="K219" s="5">
        <f t="shared" si="22"/>
        <v>9.4289502807010699</v>
      </c>
      <c r="L219" s="5">
        <f t="shared" si="22"/>
        <v>10.81025878752274</v>
      </c>
      <c r="M219" s="5">
        <f t="shared" si="22"/>
        <v>12.039408368172651</v>
      </c>
      <c r="N219" s="5">
        <f t="shared" si="22"/>
        <v>13.377774325774958</v>
      </c>
      <c r="O219" s="5">
        <f t="shared" si="22"/>
        <v>14.733354228192651</v>
      </c>
      <c r="P219" s="5">
        <f t="shared" si="22"/>
        <v>16.312093961976437</v>
      </c>
      <c r="Q219" s="5">
        <f t="shared" si="22"/>
        <v>18.846340712875456</v>
      </c>
      <c r="R219" s="5">
        <f t="shared" si="22"/>
        <v>21.312382196929697</v>
      </c>
      <c r="S219" s="5">
        <f t="shared" si="22"/>
        <v>24.52976473220987</v>
      </c>
      <c r="T219" s="5">
        <f t="shared" si="22"/>
        <v>28.211307462387737</v>
      </c>
      <c r="U219" s="5">
        <f t="shared" si="22"/>
        <v>32.974876514688582</v>
      </c>
      <c r="V219" s="5">
        <f t="shared" si="22"/>
        <v>37.508473885141278</v>
      </c>
      <c r="W219" s="5">
        <f t="shared" si="22"/>
        <v>44.700194797108288</v>
      </c>
      <c r="X219" s="5">
        <f t="shared" si="22"/>
        <v>55.776397434065991</v>
      </c>
      <c r="Y219" s="5">
        <f t="shared" si="22"/>
        <v>66.373169318148427</v>
      </c>
      <c r="Z219" s="5">
        <f t="shared" si="22"/>
        <v>94.223450911319716</v>
      </c>
      <c r="AA219" s="5">
        <f t="shared" si="22"/>
        <v>122.65467630510039</v>
      </c>
      <c r="AB219" s="5">
        <f t="shared" si="22"/>
        <v>179.75760664781319</v>
      </c>
      <c r="AC219" s="5">
        <f t="shared" si="22"/>
        <v>236.78904659584177</v>
      </c>
    </row>
    <row r="220" spans="3:29" x14ac:dyDescent="0.25">
      <c r="C220" s="5">
        <v>59</v>
      </c>
      <c r="D220" s="5">
        <f t="shared" si="17"/>
        <v>6.1966000589955952</v>
      </c>
      <c r="E220" s="5">
        <f t="shared" si="22"/>
        <v>6.1884017648600285</v>
      </c>
      <c r="F220" s="5">
        <f t="shared" si="22"/>
        <v>6.5859825022979175</v>
      </c>
      <c r="G220" s="5">
        <f t="shared" si="22"/>
        <v>6.9831529923135012</v>
      </c>
      <c r="H220" s="5">
        <f t="shared" si="22"/>
        <v>7.3486840636926951</v>
      </c>
      <c r="I220" s="5">
        <f t="shared" si="22"/>
        <v>7.815262359608484</v>
      </c>
      <c r="J220" s="5">
        <f t="shared" si="22"/>
        <v>8.8610095359026726</v>
      </c>
      <c r="K220" s="5">
        <f t="shared" si="22"/>
        <v>9.750328859647194</v>
      </c>
      <c r="L220" s="5">
        <f t="shared" si="22"/>
        <v>11.173808725562083</v>
      </c>
      <c r="M220" s="5">
        <f t="shared" si="22"/>
        <v>12.441861660624184</v>
      </c>
      <c r="N220" s="5">
        <f t="shared" si="22"/>
        <v>13.821896090052391</v>
      </c>
      <c r="O220" s="5">
        <f t="shared" si="22"/>
        <v>15.223299794712858</v>
      </c>
      <c r="P220" s="5">
        <f t="shared" si="22"/>
        <v>16.8551737329622</v>
      </c>
      <c r="Q220" s="5">
        <f t="shared" si="22"/>
        <v>19.464728835763182</v>
      </c>
      <c r="R220" s="5">
        <f t="shared" si="22"/>
        <v>22.013742681236184</v>
      </c>
      <c r="S220" s="5">
        <f t="shared" si="22"/>
        <v>25.323462868887489</v>
      </c>
      <c r="T220" s="5">
        <f t="shared" si="22"/>
        <v>29.122007051636956</v>
      </c>
      <c r="U220" s="5">
        <f t="shared" si="22"/>
        <v>34.029977212750779</v>
      </c>
      <c r="V220" s="5">
        <f t="shared" si="22"/>
        <v>38.712363211967585</v>
      </c>
      <c r="W220" s="5">
        <f t="shared" si="22"/>
        <v>46.177254999645918</v>
      </c>
      <c r="X220" s="5">
        <f t="shared" si="22"/>
        <v>57.614581242483887</v>
      </c>
      <c r="Y220" s="5">
        <f t="shared" si="22"/>
        <v>68.580268809061451</v>
      </c>
      <c r="Z220" s="5">
        <f t="shared" si="22"/>
        <v>97.440127421195086</v>
      </c>
      <c r="AA220" s="5">
        <f t="shared" si="22"/>
        <v>126.87083961549106</v>
      </c>
      <c r="AB220" s="5">
        <f t="shared" si="22"/>
        <v>186.14807265406469</v>
      </c>
      <c r="AC220" s="5">
        <f t="shared" si="22"/>
        <v>244.93513345041831</v>
      </c>
    </row>
    <row r="221" spans="3:29" x14ac:dyDescent="0.25">
      <c r="C221" s="5">
        <v>60</v>
      </c>
      <c r="D221" s="5">
        <f t="shared" si="17"/>
        <v>6.4023576645828459</v>
      </c>
      <c r="E221" s="5">
        <f t="shared" si="22"/>
        <v>6.3958186328520323</v>
      </c>
      <c r="F221" s="5">
        <f t="shared" si="22"/>
        <v>6.8071797994338734</v>
      </c>
      <c r="G221" s="5">
        <f t="shared" si="22"/>
        <v>7.2184947139992195</v>
      </c>
      <c r="H221" s="5">
        <f t="shared" si="22"/>
        <v>7.5974059025061296</v>
      </c>
      <c r="I221" s="5">
        <f t="shared" si="22"/>
        <v>8.0824180635954175</v>
      </c>
      <c r="J221" s="5">
        <f t="shared" si="22"/>
        <v>9.1586818978591378</v>
      </c>
      <c r="K221" s="5">
        <f t="shared" si="22"/>
        <v>10.076983167604867</v>
      </c>
      <c r="L221" s="5">
        <f t="shared" si="22"/>
        <v>11.543165767807555</v>
      </c>
      <c r="M221" s="5">
        <f t="shared" si="22"/>
        <v>12.85066420986629</v>
      </c>
      <c r="N221" s="5">
        <f t="shared" si="22"/>
        <v>14.272925147675048</v>
      </c>
      <c r="O221" s="5">
        <f t="shared" si="22"/>
        <v>15.720891933336384</v>
      </c>
      <c r="P221" s="5">
        <f t="shared" si="22"/>
        <v>17.406749928418513</v>
      </c>
      <c r="Q221" s="5">
        <f t="shared" si="22"/>
        <v>20.092501710857505</v>
      </c>
      <c r="R221" s="5">
        <f t="shared" si="22"/>
        <v>22.725813069911712</v>
      </c>
      <c r="S221" s="5">
        <f t="shared" si="22"/>
        <v>26.128853893999459</v>
      </c>
      <c r="T221" s="5">
        <f t="shared" si="22"/>
        <v>30.046056500685562</v>
      </c>
      <c r="U221" s="5">
        <f t="shared" si="22"/>
        <v>35.100252233819212</v>
      </c>
      <c r="V221" s="5">
        <f t="shared" si="22"/>
        <v>39.933683292148899</v>
      </c>
      <c r="W221" s="5">
        <f t="shared" si="22"/>
        <v>47.677064685886947</v>
      </c>
      <c r="X221" s="5">
        <f t="shared" si="22"/>
        <v>59.480919928556048</v>
      </c>
      <c r="Y221" s="5">
        <f t="shared" si="22"/>
        <v>70.821811689479901</v>
      </c>
      <c r="Z221" s="5">
        <f t="shared" si="22"/>
        <v>100.70977975303008</v>
      </c>
      <c r="AA221" s="5">
        <f t="shared" si="22"/>
        <v>131.15740683984399</v>
      </c>
      <c r="AB221" s="5">
        <f t="shared" si="22"/>
        <v>192.65257555842174</v>
      </c>
      <c r="AC221" s="5">
        <f t="shared" si="22"/>
        <v>253.21747093734103</v>
      </c>
    </row>
    <row r="222" spans="3:29" x14ac:dyDescent="0.25">
      <c r="C222" s="5">
        <v>61</v>
      </c>
      <c r="D222" s="5">
        <f t="shared" si="17"/>
        <v>6.611376650630354</v>
      </c>
      <c r="E222" s="5">
        <f t="shared" si="22"/>
        <v>6.6065863000656968</v>
      </c>
      <c r="F222" s="5">
        <f t="shared" si="22"/>
        <v>7.0319654069377115</v>
      </c>
      <c r="G222" s="5">
        <f t="shared" si="22"/>
        <v>7.4576806517978138</v>
      </c>
      <c r="H222" s="5">
        <f t="shared" si="22"/>
        <v>7.8502255358988622</v>
      </c>
      <c r="I222" s="5">
        <f t="shared" si="22"/>
        <v>8.3540633273559557</v>
      </c>
      <c r="J222" s="5">
        <f t="shared" si="22"/>
        <v>9.4611853216203841</v>
      </c>
      <c r="K222" s="5">
        <f t="shared" si="22"/>
        <v>10.408909716604626</v>
      </c>
      <c r="L222" s="5">
        <f t="shared" si="22"/>
        <v>11.918323568989067</v>
      </c>
      <c r="M222" s="5">
        <f t="shared" si="22"/>
        <v>13.265807858985553</v>
      </c>
      <c r="N222" s="5">
        <f t="shared" si="22"/>
        <v>14.730851118396529</v>
      </c>
      <c r="O222" s="5">
        <f t="shared" si="22"/>
        <v>16.226119557527447</v>
      </c>
      <c r="P222" s="5">
        <f t="shared" si="22"/>
        <v>17.966810543679859</v>
      </c>
      <c r="Q222" s="5">
        <f t="shared" si="22"/>
        <v>20.729641789254483</v>
      </c>
      <c r="R222" s="5">
        <f t="shared" si="22"/>
        <v>23.448574318026772</v>
      </c>
      <c r="S222" s="5">
        <f t="shared" si="22"/>
        <v>26.945910880698246</v>
      </c>
      <c r="T222" s="5">
        <f t="shared" si="22"/>
        <v>30.983424113433021</v>
      </c>
      <c r="U222" s="5">
        <f t="shared" si="22"/>
        <v>36.185661451206975</v>
      </c>
      <c r="V222" s="5">
        <f t="shared" si="22"/>
        <v>41.172389677792069</v>
      </c>
      <c r="W222" s="5">
        <f t="shared" si="22"/>
        <v>49.19958632231657</v>
      </c>
      <c r="X222" s="5">
        <f t="shared" si="22"/>
        <v>61.375364702186289</v>
      </c>
      <c r="Y222" s="5">
        <f t="shared" si="22"/>
        <v>73.097747978747179</v>
      </c>
      <c r="Z222" s="5">
        <f t="shared" si="22"/>
        <v>104.03237562973571</v>
      </c>
      <c r="AA222" s="5">
        <f t="shared" si="22"/>
        <v>135.51435083336037</v>
      </c>
      <c r="AB222" s="5">
        <f t="shared" si="22"/>
        <v>199.27119884247344</v>
      </c>
      <c r="AC222" s="5">
        <f t="shared" si="22"/>
        <v>261.63601015420016</v>
      </c>
    </row>
    <row r="223" spans="3:29" x14ac:dyDescent="0.25">
      <c r="C223" s="5">
        <v>62</v>
      </c>
      <c r="D223" s="5">
        <f t="shared" si="17"/>
        <v>6.8236539755055583</v>
      </c>
      <c r="E223" s="5">
        <f t="shared" si="22"/>
        <v>6.8207026360819167</v>
      </c>
      <c r="F223" s="5">
        <f t="shared" si="22"/>
        <v>7.2603372789873566</v>
      </c>
      <c r="G223" s="5">
        <f t="shared" si="22"/>
        <v>7.7007090354442624</v>
      </c>
      <c r="H223" s="5">
        <f t="shared" si="22"/>
        <v>8.1071416396070202</v>
      </c>
      <c r="I223" s="5">
        <f t="shared" si="22"/>
        <v>8.6301981434800545</v>
      </c>
      <c r="J223" s="5">
        <f t="shared" si="22"/>
        <v>9.768517086964879</v>
      </c>
      <c r="K223" s="5">
        <f t="shared" si="22"/>
        <v>10.746105078586709</v>
      </c>
      <c r="L223" s="5">
        <f t="shared" si="22"/>
        <v>12.299275895494464</v>
      </c>
      <c r="M223" s="5">
        <f t="shared" si="22"/>
        <v>13.687284596133996</v>
      </c>
      <c r="N223" s="5">
        <f t="shared" si="22"/>
        <v>15.195663808784653</v>
      </c>
      <c r="O223" s="5">
        <f t="shared" si="22"/>
        <v>16.73897177970327</v>
      </c>
      <c r="P223" s="5">
        <f t="shared" si="22"/>
        <v>18.535343789077114</v>
      </c>
      <c r="Q223" s="5">
        <f t="shared" si="22"/>
        <v>21.376131844164107</v>
      </c>
      <c r="R223" s="5">
        <f t="shared" si="22"/>
        <v>24.182007728522354</v>
      </c>
      <c r="S223" s="5">
        <f t="shared" si="22"/>
        <v>27.77460740775491</v>
      </c>
      <c r="T223" s="5">
        <f t="shared" si="22"/>
        <v>31.934078791160374</v>
      </c>
      <c r="U223" s="5">
        <f t="shared" si="22"/>
        <v>37.28616550507428</v>
      </c>
      <c r="V223" s="5">
        <f t="shared" si="22"/>
        <v>42.42843876633858</v>
      </c>
      <c r="W223" s="5">
        <f t="shared" si="22"/>
        <v>50.744783056298353</v>
      </c>
      <c r="X223" s="5">
        <f t="shared" si="22"/>
        <v>63.297867662310004</v>
      </c>
      <c r="Y223" s="5">
        <f t="shared" ref="E223:AC234" si="23">($C223/Y$158)^Y$159</f>
        <v>75.408028593192611</v>
      </c>
      <c r="Z223" s="5">
        <f t="shared" si="23"/>
        <v>107.40788332698537</v>
      </c>
      <c r="AA223" s="5">
        <f t="shared" si="23"/>
        <v>139.94164491018569</v>
      </c>
      <c r="AB223" s="5">
        <f t="shared" si="23"/>
        <v>206.00402466736924</v>
      </c>
      <c r="AC223" s="5">
        <f t="shared" si="23"/>
        <v>270.190703024122</v>
      </c>
    </row>
    <row r="224" spans="3:29" x14ac:dyDescent="0.25">
      <c r="C224" s="5">
        <v>63</v>
      </c>
      <c r="D224" s="5">
        <f t="shared" si="17"/>
        <v>7.0391866498080562</v>
      </c>
      <c r="E224" s="5">
        <f t="shared" si="23"/>
        <v>7.0381655464489263</v>
      </c>
      <c r="F224" s="5">
        <f t="shared" si="23"/>
        <v>7.4922934041687652</v>
      </c>
      <c r="G224" s="5">
        <f t="shared" si="23"/>
        <v>7.9475781242576584</v>
      </c>
      <c r="H224" s="5">
        <f t="shared" si="23"/>
        <v>8.3681529113199566</v>
      </c>
      <c r="I224" s="5">
        <f t="shared" si="23"/>
        <v>8.9108225046781886</v>
      </c>
      <c r="J224" s="5">
        <f t="shared" si="23"/>
        <v>10.080674519402892</v>
      </c>
      <c r="K224" s="5">
        <f t="shared" si="23"/>
        <v>11.088565883414658</v>
      </c>
      <c r="L224" s="5">
        <f t="shared" si="23"/>
        <v>12.686016621621533</v>
      </c>
      <c r="M224" s="5">
        <f t="shared" si="23"/>
        <v>14.115086549633084</v>
      </c>
      <c r="N224" s="5">
        <f t="shared" si="23"/>
        <v>15.667353205877696</v>
      </c>
      <c r="O224" s="5">
        <f t="shared" si="23"/>
        <v>17.259437904488163</v>
      </c>
      <c r="P224" s="5">
        <f t="shared" si="23"/>
        <v>19.112338082655338</v>
      </c>
      <c r="Q224" s="5">
        <f t="shared" si="23"/>
        <v>22.031954959859547</v>
      </c>
      <c r="R224" s="5">
        <f t="shared" si="23"/>
        <v>24.926094940306044</v>
      </c>
      <c r="S224" s="5">
        <f t="shared" si="23"/>
        <v>28.614917542004612</v>
      </c>
      <c r="T224" s="5">
        <f t="shared" si="23"/>
        <v>32.897990011749137</v>
      </c>
      <c r="U224" s="5">
        <f t="shared" si="23"/>
        <v>38.40172577555483</v>
      </c>
      <c r="V224" s="5">
        <f t="shared" si="23"/>
        <v>43.701787771016683</v>
      </c>
      <c r="W224" s="5">
        <f t="shared" si="23"/>
        <v>52.312618692858017</v>
      </c>
      <c r="X224" s="5">
        <f t="shared" si="23"/>
        <v>65.248381766510363</v>
      </c>
      <c r="Y224" s="5">
        <f t="shared" si="23"/>
        <v>77.752605315715684</v>
      </c>
      <c r="Z224" s="5">
        <f t="shared" si="23"/>
        <v>110.83627165491356</v>
      </c>
      <c r="AA224" s="5">
        <f t="shared" si="23"/>
        <v>144.4392628283145</v>
      </c>
      <c r="AB224" s="5">
        <f t="shared" si="23"/>
        <v>212.85113391584881</v>
      </c>
      <c r="AC224" s="5">
        <f t="shared" si="23"/>
        <v>278.88150226863576</v>
      </c>
    </row>
    <row r="225" spans="3:29" x14ac:dyDescent="0.25">
      <c r="C225" s="5">
        <v>64</v>
      </c>
      <c r="D225" s="5">
        <f t="shared" si="17"/>
        <v>7.2579717346514503</v>
      </c>
      <c r="E225" s="5">
        <f t="shared" si="23"/>
        <v>7.2589729715093556</v>
      </c>
      <c r="F225" s="5">
        <f t="shared" si="23"/>
        <v>7.7278318043559704</v>
      </c>
      <c r="G225" s="5">
        <f t="shared" si="23"/>
        <v>8.1982862061814075</v>
      </c>
      <c r="H225" s="5">
        <f t="shared" si="23"/>
        <v>8.6332580699708625</v>
      </c>
      <c r="I225" s="5">
        <f t="shared" si="23"/>
        <v>9.1959364037774929</v>
      </c>
      <c r="J225" s="5">
        <f t="shared" si="23"/>
        <v>10.397654988688252</v>
      </c>
      <c r="K225" s="5">
        <f t="shared" si="23"/>
        <v>11.436288816985599</v>
      </c>
      <c r="L225" s="5">
        <f t="shared" si="23"/>
        <v>13.078539726013728</v>
      </c>
      <c r="M225" s="5">
        <f t="shared" si="23"/>
        <v>14.549205983318787</v>
      </c>
      <c r="N225" s="5">
        <f t="shared" si="23"/>
        <v>16.145909471154148</v>
      </c>
      <c r="O225" s="5">
        <f t="shared" si="23"/>
        <v>17.787507422300632</v>
      </c>
      <c r="P225" s="5">
        <f t="shared" si="23"/>
        <v>19.697782043250527</v>
      </c>
      <c r="Q225" s="5">
        <f t="shared" si="23"/>
        <v>22.697094521176268</v>
      </c>
      <c r="R225" s="5">
        <f t="shared" si="23"/>
        <v>25.680817916939198</v>
      </c>
      <c r="S225" s="5">
        <f t="shared" si="23"/>
        <v>29.466815821672469</v>
      </c>
      <c r="T225" s="5">
        <f t="shared" si="23"/>
        <v>33.875127809943827</v>
      </c>
      <c r="U225" s="5">
        <f t="shared" si="23"/>
        <v>39.532304357238843</v>
      </c>
      <c r="V225" s="5">
        <f t="shared" si="23"/>
        <v>44.992394692782042</v>
      </c>
      <c r="W225" s="5">
        <f t="shared" si="23"/>
        <v>53.9030576726175</v>
      </c>
      <c r="X225" s="5">
        <f t="shared" si="23"/>
        <v>67.2268608021419</v>
      </c>
      <c r="Y225" s="5">
        <f t="shared" si="23"/>
        <v>80.131430766872981</v>
      </c>
      <c r="Z225" s="5">
        <f t="shared" si="23"/>
        <v>114.31750994070559</v>
      </c>
      <c r="AA225" s="5">
        <f t="shared" si="23"/>
        <v>149.00717877522294</v>
      </c>
      <c r="AB225" s="5">
        <f t="shared" si="23"/>
        <v>219.81260623228221</v>
      </c>
      <c r="AC225" s="5">
        <f t="shared" si="23"/>
        <v>287.7083613818499</v>
      </c>
    </row>
    <row r="226" spans="3:29" x14ac:dyDescent="0.25">
      <c r="C226" s="5">
        <v>65</v>
      </c>
      <c r="D226" s="5">
        <f t="shared" si="17"/>
        <v>7.4800063400278756</v>
      </c>
      <c r="E226" s="5">
        <f t="shared" si="23"/>
        <v>7.483122885283362</v>
      </c>
      <c r="F226" s="5">
        <f t="shared" si="23"/>
        <v>7.9669505336446438</v>
      </c>
      <c r="G226" s="5">
        <f t="shared" si="23"/>
        <v>8.452831596869105</v>
      </c>
      <c r="H226" s="5">
        <f t="shared" si="23"/>
        <v>8.902455855061099</v>
      </c>
      <c r="I226" s="5">
        <f t="shared" si="23"/>
        <v>9.4855398337180841</v>
      </c>
      <c r="J226" s="5">
        <f t="shared" si="23"/>
        <v>10.71945590740123</v>
      </c>
      <c r="K226" s="5">
        <f t="shared" si="23"/>
        <v>11.789270619430789</v>
      </c>
      <c r="L226" s="5">
        <f t="shared" si="23"/>
        <v>13.476839288267888</v>
      </c>
      <c r="M226" s="5">
        <f t="shared" si="23"/>
        <v>14.989635292111966</v>
      </c>
      <c r="N226" s="5">
        <f t="shared" si="23"/>
        <v>16.631322934795644</v>
      </c>
      <c r="O226" s="5">
        <f t="shared" si="23"/>
        <v>18.323170003251981</v>
      </c>
      <c r="P226" s="5">
        <f t="shared" si="23"/>
        <v>20.291664483902746</v>
      </c>
      <c r="Q226" s="5">
        <f t="shared" si="23"/>
        <v>23.371534203525201</v>
      </c>
      <c r="R226" s="5">
        <f t="shared" si="23"/>
        <v>26.446158935877143</v>
      </c>
      <c r="S226" s="5">
        <f t="shared" si="23"/>
        <v>30.330277240522474</v>
      </c>
      <c r="T226" s="5">
        <f t="shared" si="23"/>
        <v>34.865462758590148</v>
      </c>
      <c r="U226" s="5">
        <f t="shared" si="23"/>
        <v>40.677864034923417</v>
      </c>
      <c r="V226" s="5">
        <f t="shared" si="23"/>
        <v>46.300218293649863</v>
      </c>
      <c r="W226" s="5">
        <f t="shared" si="23"/>
        <v>55.516065050805345</v>
      </c>
      <c r="X226" s="5">
        <f t="shared" si="23"/>
        <v>69.233259358865126</v>
      </c>
      <c r="Y226" s="5">
        <f t="shared" si="23"/>
        <v>82.544458377368557</v>
      </c>
      <c r="Z226" s="5">
        <f t="shared" si="23"/>
        <v>117.85156801201815</v>
      </c>
      <c r="AA226" s="5">
        <f t="shared" si="23"/>
        <v>153.64536735418781</v>
      </c>
      <c r="AB226" s="5">
        <f t="shared" si="23"/>
        <v>226.88852006084466</v>
      </c>
      <c r="AC226" s="5">
        <f t="shared" si="23"/>
        <v>296.67123460585879</v>
      </c>
    </row>
    <row r="227" spans="3:29" x14ac:dyDescent="0.25">
      <c r="C227" s="5">
        <v>66</v>
      </c>
      <c r="D227" s="5">
        <f t="shared" ref="D227:S261" si="24">($C227/D$158)^D$159</f>
        <v>7.7052876232499932</v>
      </c>
      <c r="E227" s="5">
        <f t="shared" si="24"/>
        <v>7.7106132944044257</v>
      </c>
      <c r="F227" s="5">
        <f t="shared" si="24"/>
        <v>8.2096476773358233</v>
      </c>
      <c r="G227" s="5">
        <f t="shared" si="24"/>
        <v>8.7112126388133415</v>
      </c>
      <c r="H227" s="5">
        <f t="shared" si="24"/>
        <v>9.1757450260161431</v>
      </c>
      <c r="I227" s="5">
        <f t="shared" si="24"/>
        <v>9.779632787549561</v>
      </c>
      <c r="J227" s="5">
        <f t="shared" si="24"/>
        <v>11.046074729598054</v>
      </c>
      <c r="K227" s="5">
        <f t="shared" si="24"/>
        <v>12.147508083401185</v>
      </c>
      <c r="L227" s="5">
        <f t="shared" si="24"/>
        <v>13.880909485703159</v>
      </c>
      <c r="M227" s="5">
        <f t="shared" si="24"/>
        <v>15.436366997800031</v>
      </c>
      <c r="N227" s="5">
        <f t="shared" si="24"/>
        <v>17.123584090224664</v>
      </c>
      <c r="O227" s="5">
        <f t="shared" si="24"/>
        <v>18.86641549133682</v>
      </c>
      <c r="P227" s="5">
        <f t="shared" si="24"/>
        <v>20.893974405583865</v>
      </c>
      <c r="Q227" s="5">
        <f t="shared" si="24"/>
        <v>24.055257963387525</v>
      </c>
      <c r="R227" s="5">
        <f t="shared" si="24"/>
        <v>27.222100578227359</v>
      </c>
      <c r="S227" s="5">
        <f t="shared" si="24"/>
        <v>31.205277232776819</v>
      </c>
      <c r="T227" s="5">
        <f t="shared" si="23"/>
        <v>35.868965950786006</v>
      </c>
      <c r="U227" s="5">
        <f t="shared" si="23"/>
        <v>41.838368260548989</v>
      </c>
      <c r="V227" s="5">
        <f t="shared" si="23"/>
        <v>47.625218071328995</v>
      </c>
      <c r="W227" s="5">
        <f t="shared" si="23"/>
        <v>57.15160647727437</v>
      </c>
      <c r="X227" s="5">
        <f t="shared" si="23"/>
        <v>71.267532802501037</v>
      </c>
      <c r="Y227" s="5">
        <f t="shared" si="23"/>
        <v>84.991642361860983</v>
      </c>
      <c r="Z227" s="5">
        <f t="shared" si="23"/>
        <v>121.4384161811812</v>
      </c>
      <c r="AA227" s="5">
        <f t="shared" si="23"/>
        <v>158.35380357124419</v>
      </c>
      <c r="AB227" s="5">
        <f t="shared" si="23"/>
        <v>234.07895268194173</v>
      </c>
      <c r="AC227" s="5">
        <f t="shared" si="23"/>
        <v>305.77007690730295</v>
      </c>
    </row>
    <row r="228" spans="3:29" x14ac:dyDescent="0.25">
      <c r="C228" s="5">
        <v>67</v>
      </c>
      <c r="D228" s="5">
        <f t="shared" si="24"/>
        <v>7.9338127874657012</v>
      </c>
      <c r="E228" s="5">
        <f t="shared" si="23"/>
        <v>7.9414422371044768</v>
      </c>
      <c r="F228" s="5">
        <f t="shared" si="23"/>
        <v>8.4559213509667206</v>
      </c>
      <c r="G228" s="5">
        <f t="shared" si="23"/>
        <v>8.9734277005148755</v>
      </c>
      <c r="H228" s="5">
        <f t="shared" si="23"/>
        <v>9.4531243615713034</v>
      </c>
      <c r="I228" s="5">
        <f t="shared" si="23"/>
        <v>10.078215258427644</v>
      </c>
      <c r="J228" s="5">
        <f t="shared" si="23"/>
        <v>11.377508949522996</v>
      </c>
      <c r="K228" s="5">
        <f t="shared" si="23"/>
        <v>12.510998052432337</v>
      </c>
      <c r="L228" s="5">
        <f t="shared" si="23"/>
        <v>14.290744590281044</v>
      </c>
      <c r="M228" s="5">
        <f t="shared" si="23"/>
        <v>15.889393745016651</v>
      </c>
      <c r="N228" s="5">
        <f t="shared" si="23"/>
        <v>17.622683588899701</v>
      </c>
      <c r="O228" s="5">
        <f t="shared" si="23"/>
        <v>19.417233898897106</v>
      </c>
      <c r="P228" s="5">
        <f t="shared" si="23"/>
        <v>21.504700991220602</v>
      </c>
      <c r="Q228" s="5">
        <f t="shared" si="23"/>
        <v>24.748250029260618</v>
      </c>
      <c r="R228" s="5">
        <f t="shared" si="23"/>
        <v>28.008625718992754</v>
      </c>
      <c r="S228" s="5">
        <f t="shared" si="23"/>
        <v>32.091791658756883</v>
      </c>
      <c r="T228" s="5">
        <f t="shared" si="23"/>
        <v>36.88560898288808</v>
      </c>
      <c r="U228" s="5">
        <f t="shared" si="23"/>
        <v>43.013781131246468</v>
      </c>
      <c r="V228" s="5">
        <f t="shared" si="23"/>
        <v>48.967354235075604</v>
      </c>
      <c r="W228" s="5">
        <f t="shared" si="23"/>
        <v>58.809648177464133</v>
      </c>
      <c r="X228" s="5">
        <f t="shared" si="23"/>
        <v>73.329637250123952</v>
      </c>
      <c r="Y228" s="5">
        <f t="shared" si="23"/>
        <v>87.47293769400369</v>
      </c>
      <c r="Z228" s="5">
        <f t="shared" si="23"/>
        <v>125.07802523013228</v>
      </c>
      <c r="AA228" s="5">
        <f t="shared" si="23"/>
        <v>163.13246282274747</v>
      </c>
      <c r="AB228" s="5">
        <f t="shared" si="23"/>
        <v>241.38398024698677</v>
      </c>
      <c r="AC228" s="5">
        <f t="shared" si="23"/>
        <v>315.00484395500581</v>
      </c>
    </row>
    <row r="229" spans="3:29" x14ac:dyDescent="0.25">
      <c r="C229" s="5">
        <v>68</v>
      </c>
      <c r="D229" s="5">
        <f t="shared" si="24"/>
        <v>8.1655790802410682</v>
      </c>
      <c r="E229" s="5">
        <f t="shared" si="23"/>
        <v>8.1756077822453772</v>
      </c>
      <c r="F229" s="5">
        <f t="shared" si="23"/>
        <v>8.7057696993857601</v>
      </c>
      <c r="G229" s="5">
        <f t="shared" si="23"/>
        <v>9.2394751756895062</v>
      </c>
      <c r="H229" s="5">
        <f t="shared" si="23"/>
        <v>9.7345926591852283</v>
      </c>
      <c r="I229" s="5">
        <f t="shared" si="23"/>
        <v>10.381287239611025</v>
      </c>
      <c r="J229" s="5">
        <f t="shared" si="23"/>
        <v>11.713756100379259</v>
      </c>
      <c r="K229" s="5">
        <f t="shared" si="23"/>
        <v>12.879737419384183</v>
      </c>
      <c r="L229" s="5">
        <f t="shared" si="23"/>
        <v>14.706338965667335</v>
      </c>
      <c r="M229" s="5">
        <f t="shared" si="23"/>
        <v>16.348708297407367</v>
      </c>
      <c r="N229" s="5">
        <f t="shared" si="23"/>
        <v>18.128612235352101</v>
      </c>
      <c r="O229" s="5">
        <f t="shared" si="23"/>
        <v>19.975615401343077</v>
      </c>
      <c r="P229" s="5">
        <f t="shared" si="23"/>
        <v>22.123833599994732</v>
      </c>
      <c r="Q229" s="5">
        <f t="shared" si="23"/>
        <v>25.450494893027269</v>
      </c>
      <c r="R229" s="5">
        <f t="shared" si="23"/>
        <v>28.805717517770631</v>
      </c>
      <c r="S229" s="5">
        <f t="shared" si="23"/>
        <v>32.989796791201051</v>
      </c>
      <c r="T229" s="5">
        <f t="shared" si="23"/>
        <v>37.915363938320368</v>
      </c>
      <c r="U229" s="5">
        <f t="shared" si="23"/>
        <v>44.204067368425676</v>
      </c>
      <c r="V229" s="5">
        <f t="shared" si="23"/>
        <v>50.326587682690175</v>
      </c>
      <c r="W229" s="5">
        <f t="shared" si="23"/>
        <v>60.490156934250493</v>
      </c>
      <c r="X229" s="5">
        <f t="shared" si="23"/>
        <v>75.419529546316312</v>
      </c>
      <c r="Y229" s="5">
        <f t="shared" si="23"/>
        <v>89.988300082643249</v>
      </c>
      <c r="Z229" s="5">
        <f t="shared" si="23"/>
        <v>128.77036639603793</v>
      </c>
      <c r="AA229" s="5">
        <f t="shared" si="23"/>
        <v>167.98132088349917</v>
      </c>
      <c r="AB229" s="5">
        <f t="shared" si="23"/>
        <v>248.80367781163486</v>
      </c>
      <c r="AC229" s="5">
        <f t="shared" si="23"/>
        <v>324.37549209863181</v>
      </c>
    </row>
    <row r="230" spans="3:29" x14ac:dyDescent="0.25">
      <c r="C230" s="5">
        <v>69</v>
      </c>
      <c r="D230" s="5">
        <f t="shared" si="24"/>
        <v>8.4005837922074598</v>
      </c>
      <c r="E230" s="5">
        <f t="shared" si="23"/>
        <v>8.4131080283940456</v>
      </c>
      <c r="F230" s="5">
        <f t="shared" si="23"/>
        <v>8.9591908958691988</v>
      </c>
      <c r="G230" s="5">
        <f t="shared" si="23"/>
        <v>9.5093534825105763</v>
      </c>
      <c r="H230" s="5">
        <f t="shared" si="23"/>
        <v>10.020148734479751</v>
      </c>
      <c r="I230" s="5">
        <f t="shared" si="23"/>
        <v>10.688848724458261</v>
      </c>
      <c r="J230" s="5">
        <f t="shared" si="23"/>
        <v>12.054813753155031</v>
      </c>
      <c r="K230" s="5">
        <f t="shared" si="23"/>
        <v>13.253723124950959</v>
      </c>
      <c r="L230" s="5">
        <f t="shared" si="23"/>
        <v>15.127687064427526</v>
      </c>
      <c r="M230" s="5">
        <f t="shared" si="23"/>
        <v>16.814303533969962</v>
      </c>
      <c r="N230" s="5">
        <f t="shared" si="23"/>
        <v>18.641360982450085</v>
      </c>
      <c r="O230" s="5">
        <f t="shared" si="23"/>
        <v>20.541550332115424</v>
      </c>
      <c r="P230" s="5">
        <f t="shared" si="23"/>
        <v>22.751361761903425</v>
      </c>
      <c r="Q230" s="5">
        <f t="shared" si="23"/>
        <v>26.161977301722679</v>
      </c>
      <c r="R230" s="5">
        <f t="shared" si="23"/>
        <v>29.613359409879219</v>
      </c>
      <c r="S230" s="5">
        <f t="shared" si="23"/>
        <v>33.899269302218066</v>
      </c>
      <c r="T230" s="5">
        <f t="shared" si="23"/>
        <v>38.958203372135557</v>
      </c>
      <c r="U230" s="5">
        <f t="shared" si="23"/>
        <v>45.409192297841329</v>
      </c>
      <c r="V230" s="5">
        <f t="shared" si="23"/>
        <v>51.702879978587589</v>
      </c>
      <c r="W230" s="5">
        <f t="shared" si="23"/>
        <v>62.193100070626876</v>
      </c>
      <c r="X230" s="5">
        <f t="shared" si="23"/>
        <v>77.53716724051398</v>
      </c>
      <c r="Y230" s="5">
        <f t="shared" si="23"/>
        <v>92.537685949105494</v>
      </c>
      <c r="Z230" s="5">
        <f t="shared" si="23"/>
        <v>132.51541135756295</v>
      </c>
      <c r="AA230" s="5">
        <f t="shared" si="23"/>
        <v>172.90035389540503</v>
      </c>
      <c r="AB230" s="5">
        <f t="shared" si="23"/>
        <v>256.33811936755654</v>
      </c>
      <c r="AC230" s="5">
        <f t="shared" si="23"/>
        <v>333.88197834829828</v>
      </c>
    </row>
    <row r="231" spans="3:29" x14ac:dyDescent="0.25">
      <c r="C231" s="5">
        <v>70</v>
      </c>
      <c r="D231" s="5">
        <f t="shared" si="24"/>
        <v>8.6388242557689612</v>
      </c>
      <c r="E231" s="5">
        <f t="shared" si="23"/>
        <v>8.6539411029385711</v>
      </c>
      <c r="F231" s="5">
        <f t="shared" si="23"/>
        <v>9.2161831412768649</v>
      </c>
      <c r="G231" s="5">
        <f t="shared" si="23"/>
        <v>9.7830610628850092</v>
      </c>
      <c r="H231" s="5">
        <f t="shared" si="23"/>
        <v>10.309791420704336</v>
      </c>
      <c r="I231" s="5">
        <f t="shared" si="23"/>
        <v>11.000899706424894</v>
      </c>
      <c r="J231" s="5">
        <f t="shared" si="23"/>
        <v>12.400679515501583</v>
      </c>
      <c r="K231" s="5">
        <f t="shared" si="23"/>
        <v>13.632952156237323</v>
      </c>
      <c r="L231" s="5">
        <f t="shared" si="23"/>
        <v>15.554783425347582</v>
      </c>
      <c r="M231" s="5">
        <f t="shared" si="23"/>
        <v>17.286172445559071</v>
      </c>
      <c r="N231" s="5">
        <f t="shared" si="23"/>
        <v>19.160920926876138</v>
      </c>
      <c r="O231" s="5">
        <f t="shared" si="23"/>
        <v>21.115029177874398</v>
      </c>
      <c r="P231" s="5">
        <f t="shared" si="23"/>
        <v>23.387275172564625</v>
      </c>
      <c r="Q231" s="5">
        <f t="shared" si="23"/>
        <v>26.882682249674993</v>
      </c>
      <c r="R231" s="5">
        <f t="shared" si="23"/>
        <v>30.431535097886382</v>
      </c>
      <c r="S231" s="5">
        <f t="shared" si="23"/>
        <v>34.82018625083716</v>
      </c>
      <c r="T231" s="5">
        <f t="shared" si="23"/>
        <v>40.014100296284056</v>
      </c>
      <c r="U231" s="5">
        <f t="shared" si="23"/>
        <v>46.629121830576672</v>
      </c>
      <c r="V231" s="5">
        <f t="shared" si="23"/>
        <v>53.096193332875558</v>
      </c>
      <c r="W231" s="5">
        <f t="shared" si="23"/>
        <v>63.918445433169367</v>
      </c>
      <c r="X231" s="5">
        <f t="shared" si="23"/>
        <v>79.682508565377532</v>
      </c>
      <c r="Y231" s="5">
        <f t="shared" si="23"/>
        <v>95.121052405505253</v>
      </c>
      <c r="Z231" s="5">
        <f t="shared" si="23"/>
        <v>136.31313222174632</v>
      </c>
      <c r="AA231" s="5">
        <f t="shared" si="23"/>
        <v>177.88953835663384</v>
      </c>
      <c r="AB231" s="5">
        <f t="shared" si="23"/>
        <v>263.98737787284335</v>
      </c>
      <c r="AC231" s="5">
        <f t="shared" si="23"/>
        <v>343.52426035508415</v>
      </c>
    </row>
    <row r="232" spans="3:29" x14ac:dyDescent="0.25">
      <c r="C232" s="5">
        <v>71</v>
      </c>
      <c r="D232" s="5">
        <f t="shared" si="24"/>
        <v>8.8802978438666873</v>
      </c>
      <c r="E232" s="5">
        <f t="shared" si="23"/>
        <v>8.8981051612429471</v>
      </c>
      <c r="F232" s="5">
        <f t="shared" si="23"/>
        <v>9.4767446632447729</v>
      </c>
      <c r="G232" s="5">
        <f t="shared" si="23"/>
        <v>10.060596381760817</v>
      </c>
      <c r="H232" s="5">
        <f t="shared" si="23"/>
        <v>10.603519568223877</v>
      </c>
      <c r="I232" s="5">
        <f t="shared" si="23"/>
        <v>11.317440179060656</v>
      </c>
      <c r="J232" s="5">
        <f t="shared" si="23"/>
        <v>12.751351030660368</v>
      </c>
      <c r="K232" s="5">
        <f t="shared" si="23"/>
        <v>14.01742154539669</v>
      </c>
      <c r="L232" s="5">
        <f t="shared" si="23"/>
        <v>15.987622670872858</v>
      </c>
      <c r="M232" s="5">
        <f t="shared" si="23"/>
        <v>17.76430813154548</v>
      </c>
      <c r="N232" s="5">
        <f t="shared" si="23"/>
        <v>19.68728330480544</v>
      </c>
      <c r="O232" s="5">
        <f t="shared" si="23"/>
        <v>21.696042573902371</v>
      </c>
      <c r="P232" s="5">
        <f t="shared" si="23"/>
        <v>24.031563688252678</v>
      </c>
      <c r="Q232" s="5">
        <f t="shared" si="23"/>
        <v>27.612594970997627</v>
      </c>
      <c r="R232" s="5">
        <f t="shared" si="23"/>
        <v>31.260228543516675</v>
      </c>
      <c r="S232" s="5">
        <f t="shared" si="23"/>
        <v>35.752525071120019</v>
      </c>
      <c r="T232" s="5">
        <f t="shared" si="23"/>
        <v>41.08302816554815</v>
      </c>
      <c r="U232" s="5">
        <f t="shared" si="23"/>
        <v>47.863822444890374</v>
      </c>
      <c r="V232" s="5">
        <f t="shared" si="23"/>
        <v>54.506490581380973</v>
      </c>
      <c r="W232" s="5">
        <f t="shared" si="23"/>
        <v>65.666161376237739</v>
      </c>
      <c r="X232" s="5">
        <f t="shared" si="23"/>
        <v>81.855512416129272</v>
      </c>
      <c r="Y232" s="5">
        <f t="shared" si="23"/>
        <v>97.738357234017755</v>
      </c>
      <c r="Z232" s="5">
        <f t="shared" si="23"/>
        <v>140.16350151145301</v>
      </c>
      <c r="AA232" s="5">
        <f t="shared" si="23"/>
        <v>182.94885111124842</v>
      </c>
      <c r="AB232" s="5">
        <f t="shared" si="23"/>
        <v>271.75152528111551</v>
      </c>
      <c r="AC232" s="5">
        <f t="shared" si="23"/>
        <v>353.30229639238905</v>
      </c>
    </row>
    <row r="233" spans="3:29" x14ac:dyDescent="0.25">
      <c r="C233" s="5">
        <v>72</v>
      </c>
      <c r="D233" s="5">
        <f t="shared" si="24"/>
        <v>9.1250019687966262</v>
      </c>
      <c r="E233" s="5">
        <f t="shared" si="23"/>
        <v>9.145598385838289</v>
      </c>
      <c r="F233" s="5">
        <f t="shared" si="23"/>
        <v>9.7408737154124712</v>
      </c>
      <c r="G233" s="5">
        <f t="shared" si="23"/>
        <v>10.341957926464355</v>
      </c>
      <c r="H233" s="5">
        <f t="shared" si="23"/>
        <v>10.901332044028388</v>
      </c>
      <c r="I233" s="5">
        <f t="shared" si="23"/>
        <v>11.638470136006791</v>
      </c>
      <c r="J233" s="5">
        <f t="shared" si="23"/>
        <v>13.106825976436223</v>
      </c>
      <c r="K233" s="5">
        <f t="shared" si="23"/>
        <v>14.407128368328248</v>
      </c>
      <c r="L233" s="5">
        <f t="shared" si="23"/>
        <v>16.426199504658442</v>
      </c>
      <c r="M233" s="5">
        <f t="shared" si="23"/>
        <v>18.248703796621228</v>
      </c>
      <c r="N233" s="5">
        <f t="shared" si="23"/>
        <v>20.220439487773604</v>
      </c>
      <c r="O233" s="5">
        <f t="shared" si="23"/>
        <v>22.284581299707742</v>
      </c>
      <c r="P233" s="5">
        <f t="shared" si="23"/>
        <v>24.684217321151099</v>
      </c>
      <c r="Q233" s="5">
        <f t="shared" si="23"/>
        <v>28.351700932412612</v>
      </c>
      <c r="R233" s="5">
        <f t="shared" si="23"/>
        <v>32.099423959914816</v>
      </c>
      <c r="S233" s="5">
        <f t="shared" si="23"/>
        <v>36.696263560801142</v>
      </c>
      <c r="T233" s="5">
        <f t="shared" si="23"/>
        <v>42.164960864102461</v>
      </c>
      <c r="U233" s="5">
        <f t="shared" si="23"/>
        <v>49.113261168876114</v>
      </c>
      <c r="V233" s="5">
        <f t="shared" si="23"/>
        <v>55.933735166568297</v>
      </c>
      <c r="W233" s="5">
        <f t="shared" si="23"/>
        <v>67.436216746871466</v>
      </c>
      <c r="X233" s="5">
        <f t="shared" si="23"/>
        <v>84.056138330797978</v>
      </c>
      <c r="Y233" s="5">
        <f t="shared" si="23"/>
        <v>100.38955886705847</v>
      </c>
      <c r="Z233" s="5">
        <f t="shared" si="23"/>
        <v>144.06649215336427</v>
      </c>
      <c r="AA233" s="5">
        <f t="shared" si="23"/>
        <v>188.0782693392795</v>
      </c>
      <c r="AB233" s="5">
        <f t="shared" si="23"/>
        <v>279.6306325694116</v>
      </c>
      <c r="AC233" s="5">
        <f t="shared" si="23"/>
        <v>363.21604533809005</v>
      </c>
    </row>
    <row r="234" spans="3:29" x14ac:dyDescent="0.25">
      <c r="C234" s="5">
        <v>73</v>
      </c>
      <c r="D234" s="5">
        <f t="shared" si="24"/>
        <v>9.3729340810780073</v>
      </c>
      <c r="E234" s="5">
        <f t="shared" si="23"/>
        <v>9.3964189856483742</v>
      </c>
      <c r="F234" s="5">
        <f t="shared" si="23"/>
        <v>10.00856857668323</v>
      </c>
      <c r="G234" s="5">
        <f t="shared" si="23"/>
        <v>10.62714420606571</v>
      </c>
      <c r="H234" s="5">
        <f t="shared" si="23"/>
        <v>11.203227731263413</v>
      </c>
      <c r="I234" s="5">
        <f t="shared" si="23"/>
        <v>11.963989570993476</v>
      </c>
      <c r="J234" s="5">
        <f t="shared" si="23"/>
        <v>13.467102064214188</v>
      </c>
      <c r="K234" s="5">
        <f t="shared" si="23"/>
        <v>14.802069743429417</v>
      </c>
      <c r="L234" s="5">
        <f t="shared" si="23"/>
        <v>16.870508709224261</v>
      </c>
      <c r="M234" s="5">
        <f t="shared" si="23"/>
        <v>18.739352747742032</v>
      </c>
      <c r="N234" s="5">
        <f t="shared" si="23"/>
        <v>20.76038097872279</v>
      </c>
      <c r="O234" s="5">
        <f t="shared" si="23"/>
        <v>22.880636274818304</v>
      </c>
      <c r="P234" s="5">
        <f t="shared" si="23"/>
        <v>25.345226234810124</v>
      </c>
      <c r="Q234" s="5">
        <f t="shared" si="23"/>
        <v>29.099985826386177</v>
      </c>
      <c r="R234" s="5">
        <f t="shared" si="23"/>
        <v>32.949105804244894</v>
      </c>
      <c r="S234" s="5">
        <f t="shared" si="23"/>
        <v>37.651379870426339</v>
      </c>
      <c r="T234" s="5">
        <f t="shared" ref="E234:AC244" si="25">($C234/T$158)^T$159</f>
        <v>43.25987269266448</v>
      </c>
      <c r="U234" s="5">
        <f t="shared" si="25"/>
        <v>50.377405563886605</v>
      </c>
      <c r="V234" s="5">
        <f t="shared" si="25"/>
        <v>57.377891119298688</v>
      </c>
      <c r="W234" s="5">
        <f t="shared" si="25"/>
        <v>69.228580870338661</v>
      </c>
      <c r="X234" s="5">
        <f t="shared" si="25"/>
        <v>86.284346471322166</v>
      </c>
      <c r="Y234" s="5">
        <f t="shared" si="25"/>
        <v>103.07461636831695</v>
      </c>
      <c r="Z234" s="5">
        <f t="shared" si="25"/>
        <v>148.02207746647838</v>
      </c>
      <c r="AA234" s="5">
        <f t="shared" si="25"/>
        <v>193.27777054722074</v>
      </c>
      <c r="AB234" s="5">
        <f t="shared" si="25"/>
        <v>287.62476976492252</v>
      </c>
      <c r="AC234" s="5">
        <f t="shared" si="25"/>
        <v>373.26546665745286</v>
      </c>
    </row>
    <row r="235" spans="3:29" x14ac:dyDescent="0.25">
      <c r="C235" s="5">
        <v>74</v>
      </c>
      <c r="D235" s="5">
        <f t="shared" si="24"/>
        <v>9.62409166836939</v>
      </c>
      <c r="E235" s="5">
        <f t="shared" si="25"/>
        <v>9.6505651952476494</v>
      </c>
      <c r="F235" s="5">
        <f t="shared" si="25"/>
        <v>10.279827550515098</v>
      </c>
      <c r="G235" s="5">
        <f t="shared" si="25"/>
        <v>10.916153750770498</v>
      </c>
      <c r="H235" s="5">
        <f t="shared" si="25"/>
        <v>11.509205528779976</v>
      </c>
      <c r="I235" s="5">
        <f t="shared" si="25"/>
        <v>12.293998477837414</v>
      </c>
      <c r="J235" s="5">
        <f t="shared" si="25"/>
        <v>13.832177038017468</v>
      </c>
      <c r="K235" s="5">
        <f t="shared" si="25"/>
        <v>15.202242830400555</v>
      </c>
      <c r="L235" s="5">
        <f t="shared" si="25"/>
        <v>17.320545143709531</v>
      </c>
      <c r="M235" s="5">
        <f t="shared" si="25"/>
        <v>19.23624839119946</v>
      </c>
      <c r="N235" s="5">
        <f t="shared" si="25"/>
        <v>21.307099408216413</v>
      </c>
      <c r="O235" s="5">
        <f t="shared" si="25"/>
        <v>23.484198554753871</v>
      </c>
      <c r="P235" s="5">
        <f t="shared" si="25"/>
        <v>26.014580739797239</v>
      </c>
      <c r="Q235" s="5">
        <f t="shared" si="25"/>
        <v>29.857435564558603</v>
      </c>
      <c r="R235" s="5">
        <f t="shared" si="25"/>
        <v>33.809258770606583</v>
      </c>
      <c r="S235" s="5">
        <f t="shared" si="25"/>
        <v>38.617852492960793</v>
      </c>
      <c r="T235" s="5">
        <f t="shared" si="25"/>
        <v>44.367738356201464</v>
      </c>
      <c r="U235" s="5">
        <f t="shared" si="25"/>
        <v>51.656223708679207</v>
      </c>
      <c r="V235" s="5">
        <f t="shared" si="25"/>
        <v>58.838923041380994</v>
      </c>
      <c r="W235" s="5">
        <f t="shared" si="25"/>
        <v>71.043223536303302</v>
      </c>
      <c r="X235" s="5">
        <f t="shared" si="25"/>
        <v>88.540097605460616</v>
      </c>
      <c r="Y235" s="5">
        <f t="shared" si="25"/>
        <v>105.7934894145984</v>
      </c>
      <c r="Z235" s="5">
        <f t="shared" si="25"/>
        <v>152.0302311510932</v>
      </c>
      <c r="AA235" s="5">
        <f t="shared" si="25"/>
        <v>198.54733255891983</v>
      </c>
      <c r="AB235" s="5">
        <f t="shared" si="25"/>
        <v>295.73400597063409</v>
      </c>
      <c r="AC235" s="5">
        <f t="shared" si="25"/>
        <v>383.45052038675578</v>
      </c>
    </row>
    <row r="236" spans="3:29" x14ac:dyDescent="0.25">
      <c r="C236" s="5">
        <v>75</v>
      </c>
      <c r="D236" s="5">
        <f t="shared" si="24"/>
        <v>9.8784722544297807</v>
      </c>
      <c r="E236" s="5">
        <f t="shared" si="25"/>
        <v>9.9080352741499222</v>
      </c>
      <c r="F236" s="5">
        <f t="shared" si="25"/>
        <v>10.554648964241323</v>
      </c>
      <c r="G236" s="5">
        <f t="shared" si="25"/>
        <v>11.208985111336794</v>
      </c>
      <c r="H236" s="5">
        <f t="shared" si="25"/>
        <v>11.819264350703083</v>
      </c>
      <c r="I236" s="5">
        <f t="shared" si="25"/>
        <v>12.628496850439422</v>
      </c>
      <c r="J236" s="5">
        <f t="shared" si="25"/>
        <v>14.202048673604271</v>
      </c>
      <c r="K236" s="5">
        <f t="shared" si="25"/>
        <v>15.60764482909909</v>
      </c>
      <c r="L236" s="5">
        <f t="shared" si="25"/>
        <v>17.776303741720678</v>
      </c>
      <c r="M236" s="5">
        <f t="shared" si="25"/>
        <v>19.739384229815641</v>
      </c>
      <c r="N236" s="5">
        <f t="shared" si="25"/>
        <v>21.860586530812682</v>
      </c>
      <c r="O236" s="5">
        <f t="shared" si="25"/>
        <v>24.095259327167728</v>
      </c>
      <c r="P236" s="5">
        <f t="shared" si="25"/>
        <v>26.692271289530343</v>
      </c>
      <c r="Q236" s="5">
        <f t="shared" si="25"/>
        <v>30.624036271452212</v>
      </c>
      <c r="R236" s="5">
        <f t="shared" si="25"/>
        <v>34.679867783250465</v>
      </c>
      <c r="S236" s="5">
        <f t="shared" si="25"/>
        <v>39.59566025384035</v>
      </c>
      <c r="T236" s="5">
        <f t="shared" si="25"/>
        <v>45.488532952162146</v>
      </c>
      <c r="U236" s="5">
        <f t="shared" si="25"/>
        <v>52.949684184242386</v>
      </c>
      <c r="V236" s="5">
        <f t="shared" si="25"/>
        <v>60.316796088871101</v>
      </c>
      <c r="W236" s="5">
        <f t="shared" si="25"/>
        <v>72.880114985575005</v>
      </c>
      <c r="X236" s="5">
        <f t="shared" si="25"/>
        <v>90.823353089466778</v>
      </c>
      <c r="Y236" s="5">
        <f t="shared" si="25"/>
        <v>108.54613827842761</v>
      </c>
      <c r="Z236" s="5">
        <f t="shared" si="25"/>
        <v>156.09092727824412</v>
      </c>
      <c r="AA236" s="5">
        <f t="shared" si="25"/>
        <v>203.88693350684392</v>
      </c>
      <c r="AB236" s="5">
        <f t="shared" si="25"/>
        <v>303.95840938994098</v>
      </c>
      <c r="AC236" s="5">
        <f t="shared" si="25"/>
        <v>393.77116711758339</v>
      </c>
    </row>
    <row r="237" spans="3:29" x14ac:dyDescent="0.25">
      <c r="C237" s="5">
        <v>76</v>
      </c>
      <c r="D237" s="5">
        <f t="shared" si="24"/>
        <v>10.136073398122392</v>
      </c>
      <c r="E237" s="5">
        <f t="shared" si="25"/>
        <v>10.168827506126046</v>
      </c>
      <c r="F237" s="5">
        <f t="shared" si="25"/>
        <v>10.833031168418401</v>
      </c>
      <c r="G237" s="5">
        <f t="shared" si="25"/>
        <v>11.505636858515707</v>
      </c>
      <c r="H237" s="5">
        <f t="shared" si="25"/>
        <v>12.133403126017621</v>
      </c>
      <c r="I237" s="5">
        <f t="shared" si="25"/>
        <v>12.967484682782223</v>
      </c>
      <c r="J237" s="5">
        <f t="shared" si="25"/>
        <v>14.576714777601419</v>
      </c>
      <c r="K237" s="5">
        <f t="shared" si="25"/>
        <v>16.018272978440447</v>
      </c>
      <c r="L237" s="5">
        <f t="shared" si="25"/>
        <v>18.237779509267867</v>
      </c>
      <c r="M237" s="5">
        <f t="shared" si="25"/>
        <v>20.248753860253707</v>
      </c>
      <c r="N237" s="5">
        <f t="shared" si="25"/>
        <v>22.42083422158866</v>
      </c>
      <c r="O237" s="5">
        <f t="shared" si="25"/>
        <v>24.713809908147987</v>
      </c>
      <c r="P237" s="5">
        <f t="shared" si="25"/>
        <v>27.378288476283146</v>
      </c>
      <c r="Q237" s="5">
        <f t="shared" si="25"/>
        <v>31.3997742784418</v>
      </c>
      <c r="R237" s="5">
        <f t="shared" si="25"/>
        <v>35.560917990076121</v>
      </c>
      <c r="S237" s="5">
        <f t="shared" si="25"/>
        <v>40.584782301441656</v>
      </c>
      <c r="T237" s="5">
        <f t="shared" si="25"/>
        <v>46.622231959204377</v>
      </c>
      <c r="U237" s="5">
        <f t="shared" si="25"/>
        <v>54.257756059263905</v>
      </c>
      <c r="V237" s="5">
        <f t="shared" si="25"/>
        <v>61.811475956076514</v>
      </c>
      <c r="W237" s="5">
        <f t="shared" si="25"/>
        <v>74.739225897409</v>
      </c>
      <c r="X237" s="5">
        <f t="shared" si="25"/>
        <v>93.134074851484385</v>
      </c>
      <c r="Y237" s="5">
        <f t="shared" si="25"/>
        <v>111.33252381137277</v>
      </c>
      <c r="Z237" s="5">
        <f t="shared" si="25"/>
        <v>160.20414027957079</v>
      </c>
      <c r="AA237" s="5">
        <f t="shared" si="25"/>
        <v>209.29655182369964</v>
      </c>
      <c r="AB237" s="5">
        <f t="shared" si="25"/>
        <v>312.29804735027852</v>
      </c>
      <c r="AC237" s="5">
        <f t="shared" si="25"/>
        <v>404.227367981763</v>
      </c>
    </row>
    <row r="238" spans="3:29" x14ac:dyDescent="0.25">
      <c r="C238" s="5">
        <v>77</v>
      </c>
      <c r="D238" s="5">
        <f t="shared" si="24"/>
        <v>10.396892692458707</v>
      </c>
      <c r="E238" s="5">
        <f t="shared" si="25"/>
        <v>10.432940198549062</v>
      </c>
      <c r="F238" s="5">
        <f t="shared" si="25"/>
        <v>11.114972536200328</v>
      </c>
      <c r="G238" s="5">
        <f t="shared" si="25"/>
        <v>11.806107582514439</v>
      </c>
      <c r="H238" s="5">
        <f t="shared" si="25"/>
        <v>12.451620798170902</v>
      </c>
      <c r="I238" s="5">
        <f t="shared" si="25"/>
        <v>13.310961968928241</v>
      </c>
      <c r="J238" s="5">
        <f t="shared" si="25"/>
        <v>14.956173186672782</v>
      </c>
      <c r="K238" s="5">
        <f t="shared" si="25"/>
        <v>16.434124555343129</v>
      </c>
      <c r="L238" s="5">
        <f t="shared" si="25"/>
        <v>18.704967522785132</v>
      </c>
      <c r="M238" s="5">
        <f t="shared" si="25"/>
        <v>20.764350970437867</v>
      </c>
      <c r="N238" s="5">
        <f t="shared" si="25"/>
        <v>22.987834472806366</v>
      </c>
      <c r="O238" s="5">
        <f t="shared" si="25"/>
        <v>25.339841738670035</v>
      </c>
      <c r="P238" s="5">
        <f t="shared" si="25"/>
        <v>28.072623027353892</v>
      </c>
      <c r="Q238" s="5">
        <f t="shared" si="25"/>
        <v>32.184636117973618</v>
      </c>
      <c r="R238" s="5">
        <f t="shared" si="25"/>
        <v>36.45239475639746</v>
      </c>
      <c r="S238" s="5">
        <f t="shared" si="25"/>
        <v>41.585198097947575</v>
      </c>
      <c r="T238" s="5">
        <f t="shared" si="25"/>
        <v>47.768811226391726</v>
      </c>
      <c r="U238" s="5">
        <f t="shared" si="25"/>
        <v>55.580408876207002</v>
      </c>
      <c r="V238" s="5">
        <f t="shared" si="25"/>
        <v>63.322928860228572</v>
      </c>
      <c r="W238" s="5">
        <f t="shared" si="25"/>
        <v>76.620527377327718</v>
      </c>
      <c r="X238" s="5">
        <f t="shared" si="25"/>
        <v>95.472225375625101</v>
      </c>
      <c r="Y238" s="5">
        <f t="shared" si="25"/>
        <v>114.15260742805081</v>
      </c>
      <c r="Z238" s="5">
        <f t="shared" si="25"/>
        <v>164.36984493759397</v>
      </c>
      <c r="AA238" s="5">
        <f t="shared" si="25"/>
        <v>214.77616623438888</v>
      </c>
      <c r="AB238" s="5">
        <f t="shared" si="25"/>
        <v>320.75298632583383</v>
      </c>
      <c r="AC238" s="5">
        <f t="shared" si="25"/>
        <v>414.81908463689922</v>
      </c>
    </row>
    <row r="239" spans="3:29" x14ac:dyDescent="0.25">
      <c r="C239" s="5">
        <v>78</v>
      </c>
      <c r="D239" s="5">
        <f t="shared" si="24"/>
        <v>10.66092776368076</v>
      </c>
      <c r="E239" s="5">
        <f t="shared" si="25"/>
        <v>10.700371681765352</v>
      </c>
      <c r="F239" s="5">
        <f t="shared" si="25"/>
        <v>11.400471462737718</v>
      </c>
      <c r="G239" s="5">
        <f t="shared" si="25"/>
        <v>12.110395892480556</v>
      </c>
      <c r="H239" s="5">
        <f t="shared" si="25"/>
        <v>12.773916324690848</v>
      </c>
      <c r="I239" s="5">
        <f t="shared" si="25"/>
        <v>13.658928703017523</v>
      </c>
      <c r="J239" s="5">
        <f t="shared" si="25"/>
        <v>15.340421766720704</v>
      </c>
      <c r="K239" s="5">
        <f t="shared" si="25"/>
        <v>16.855196873715776</v>
      </c>
      <c r="L239" s="5">
        <f t="shared" si="25"/>
        <v>19.177862927230034</v>
      </c>
      <c r="M239" s="5">
        <f t="shared" si="25"/>
        <v>21.286169337077204</v>
      </c>
      <c r="N239" s="5">
        <f t="shared" si="25"/>
        <v>23.561579390713483</v>
      </c>
      <c r="O239" s="5">
        <f t="shared" si="25"/>
        <v>25.973346381192098</v>
      </c>
      <c r="P239" s="5">
        <f t="shared" si="25"/>
        <v>28.775265801388258</v>
      </c>
      <c r="Q239" s="5">
        <f t="shared" si="25"/>
        <v>32.978608518019115</v>
      </c>
      <c r="R239" s="5">
        <f t="shared" si="25"/>
        <v>37.354283658961222</v>
      </c>
      <c r="S239" s="5">
        <f t="shared" si="25"/>
        <v>42.596887410587321</v>
      </c>
      <c r="T239" s="5">
        <f t="shared" si="25"/>
        <v>48.928246962832922</v>
      </c>
      <c r="U239" s="5">
        <f t="shared" si="25"/>
        <v>56.917612637960431</v>
      </c>
      <c r="V239" s="5">
        <f t="shared" si="25"/>
        <v>64.851121526785491</v>
      </c>
      <c r="W239" s="5">
        <f t="shared" si="25"/>
        <v>78.523990945435372</v>
      </c>
      <c r="X239" s="5">
        <f t="shared" si="25"/>
        <v>97.837767686691762</v>
      </c>
      <c r="Y239" s="5">
        <f t="shared" si="25"/>
        <v>117.00635109077878</v>
      </c>
      <c r="Z239" s="5">
        <f t="shared" si="25"/>
        <v>168.58801637637632</v>
      </c>
      <c r="AA239" s="5">
        <f t="shared" si="25"/>
        <v>220.32575574828169</v>
      </c>
      <c r="AB239" s="5">
        <f t="shared" si="25"/>
        <v>329.32329195937501</v>
      </c>
      <c r="AC239" s="5">
        <f t="shared" si="25"/>
        <v>425.5462792524811</v>
      </c>
    </row>
    <row r="240" spans="3:29" x14ac:dyDescent="0.25">
      <c r="C240" s="5">
        <v>79</v>
      </c>
      <c r="D240" s="5">
        <f t="shared" si="24"/>
        <v>10.928176270379558</v>
      </c>
      <c r="E240" s="5">
        <f t="shared" si="25"/>
        <v>10.971120308490475</v>
      </c>
      <c r="F240" s="5">
        <f t="shared" si="25"/>
        <v>11.689526364600344</v>
      </c>
      <c r="G240" s="5">
        <f t="shared" si="25"/>
        <v>12.418500416006395</v>
      </c>
      <c r="H240" s="5">
        <f t="shared" si="25"/>
        <v>13.100288676819083</v>
      </c>
      <c r="I240" s="5">
        <f t="shared" si="25"/>
        <v>14.011384879265773</v>
      </c>
      <c r="J240" s="5">
        <f t="shared" si="25"/>
        <v>15.729458412118642</v>
      </c>
      <c r="K240" s="5">
        <f t="shared" si="25"/>
        <v>17.281487283483965</v>
      </c>
      <c r="L240" s="5">
        <f t="shared" si="25"/>
        <v>19.656460934258245</v>
      </c>
      <c r="M240" s="5">
        <f t="shared" si="25"/>
        <v>21.814202823287644</v>
      </c>
      <c r="N240" s="5">
        <f t="shared" si="25"/>
        <v>24.142061192471662</v>
      </c>
      <c r="O240" s="5">
        <f t="shared" si="25"/>
        <v>26.614315516386277</v>
      </c>
      <c r="P240" s="5">
        <f t="shared" si="25"/>
        <v>29.486207784848784</v>
      </c>
      <c r="Q240" s="5">
        <f t="shared" si="25"/>
        <v>33.781678396751403</v>
      </c>
      <c r="R240" s="5">
        <f t="shared" si="25"/>
        <v>38.266570480204756</v>
      </c>
      <c r="S240" s="5">
        <f t="shared" si="25"/>
        <v>43.619830303230643</v>
      </c>
      <c r="T240" s="5">
        <f t="shared" si="25"/>
        <v>50.100515727741147</v>
      </c>
      <c r="U240" s="5">
        <f t="shared" si="25"/>
        <v>58.269337795031838</v>
      </c>
      <c r="V240" s="5">
        <f t="shared" si="25"/>
        <v>66.396021175332834</v>
      </c>
      <c r="W240" s="5">
        <f t="shared" si="25"/>
        <v>80.449588525199019</v>
      </c>
      <c r="X240" s="5">
        <f t="shared" si="25"/>
        <v>100.23066533551312</v>
      </c>
      <c r="Y240" s="5">
        <f t="shared" si="25"/>
        <v>119.89371729483427</v>
      </c>
      <c r="Z240" s="5">
        <f t="shared" si="25"/>
        <v>172.85863005254876</v>
      </c>
      <c r="AA240" s="5">
        <f t="shared" si="25"/>
        <v>225.94529965179117</v>
      </c>
      <c r="AB240" s="5">
        <f t="shared" si="25"/>
        <v>338.00902908324883</v>
      </c>
      <c r="AC240" s="5">
        <f t="shared" si="25"/>
        <v>436.40891449653395</v>
      </c>
    </row>
    <row r="241" spans="3:29" x14ac:dyDescent="0.25">
      <c r="C241" s="5">
        <v>80</v>
      </c>
      <c r="D241" s="5">
        <f t="shared" si="24"/>
        <v>11.19863590264783</v>
      </c>
      <c r="E241" s="5">
        <f t="shared" si="25"/>
        <v>11.245184453228312</v>
      </c>
      <c r="F241" s="5">
        <f t="shared" si="25"/>
        <v>11.982135679222155</v>
      </c>
      <c r="G241" s="5">
        <f t="shared" si="25"/>
        <v>12.730419798652655</v>
      </c>
      <c r="H241" s="5">
        <f t="shared" si="25"/>
        <v>13.430736839158106</v>
      </c>
      <c r="I241" s="5">
        <f t="shared" si="25"/>
        <v>14.368330491962352</v>
      </c>
      <c r="J241" s="5">
        <f t="shared" si="25"/>
        <v>16.123281044973577</v>
      </c>
      <c r="K241" s="5">
        <f t="shared" si="25"/>
        <v>17.71299316965456</v>
      </c>
      <c r="L241" s="5">
        <f t="shared" si="25"/>
        <v>20.140756820469527</v>
      </c>
      <c r="M241" s="5">
        <f t="shared" si="25"/>
        <v>22.348445376307172</v>
      </c>
      <c r="N241" s="5">
        <f t="shared" si="25"/>
        <v>24.729272203205486</v>
      </c>
      <c r="O241" s="5">
        <f t="shared" si="25"/>
        <v>27.262740939998007</v>
      </c>
      <c r="P241" s="5">
        <f t="shared" si="25"/>
        <v>30.205440088622669</v>
      </c>
      <c r="Q241" s="5">
        <f t="shared" si="25"/>
        <v>34.593832857432517</v>
      </c>
      <c r="R241" s="5">
        <f t="shared" si="25"/>
        <v>39.189241202741272</v>
      </c>
      <c r="S241" s="5">
        <f t="shared" si="25"/>
        <v>44.654007128317964</v>
      </c>
      <c r="T241" s="5">
        <f t="shared" si="25"/>
        <v>51.285594420890959</v>
      </c>
      <c r="U241" s="5">
        <f t="shared" si="25"/>
        <v>59.635555233256106</v>
      </c>
      <c r="V241" s="5">
        <f t="shared" si="25"/>
        <v>67.957595506049501</v>
      </c>
      <c r="W241" s="5">
        <f t="shared" si="25"/>
        <v>82.397292432671975</v>
      </c>
      <c r="X241" s="5">
        <f t="shared" si="25"/>
        <v>102.65088238485808</v>
      </c>
      <c r="Y241" s="5">
        <f t="shared" si="25"/>
        <v>122.81466905429727</v>
      </c>
      <c r="Z241" s="5">
        <f t="shared" si="25"/>
        <v>177.18166174668605</v>
      </c>
      <c r="AA241" s="5">
        <f t="shared" si="25"/>
        <v>231.63477750123531</v>
      </c>
      <c r="AB241" s="5">
        <f t="shared" si="25"/>
        <v>346.8102617395873</v>
      </c>
      <c r="AC241" s="5">
        <f t="shared" si="25"/>
        <v>447.40695352277828</v>
      </c>
    </row>
    <row r="242" spans="3:29" x14ac:dyDescent="0.25">
      <c r="C242" s="5">
        <v>81</v>
      </c>
      <c r="D242" s="5">
        <f t="shared" si="24"/>
        <v>11.472304381265394</v>
      </c>
      <c r="E242" s="5">
        <f t="shared" si="25"/>
        <v>11.522562511712486</v>
      </c>
      <c r="F242" s="5">
        <f t="shared" si="25"/>
        <v>12.278297864367302</v>
      </c>
      <c r="G242" s="5">
        <f t="shared" si="25"/>
        <v>13.046152703490066</v>
      </c>
      <c r="H242" s="5">
        <f t="shared" si="25"/>
        <v>13.765259809331889</v>
      </c>
      <c r="I242" s="5">
        <f t="shared" si="25"/>
        <v>14.729765535468502</v>
      </c>
      <c r="J242" s="5">
        <f t="shared" si="25"/>
        <v>16.5218876144164</v>
      </c>
      <c r="K242" s="5">
        <f t="shared" si="25"/>
        <v>18.149711951415998</v>
      </c>
      <c r="L242" s="5">
        <f t="shared" si="25"/>
        <v>20.63074592572125</v>
      </c>
      <c r="M242" s="5">
        <f t="shared" si="25"/>
        <v>22.888891025299429</v>
      </c>
      <c r="N242" s="5">
        <f t="shared" si="25"/>
        <v>25.323204853166274</v>
      </c>
      <c r="O242" s="5">
        <f t="shared" si="25"/>
        <v>27.918614559827599</v>
      </c>
      <c r="P242" s="5">
        <f t="shared" si="25"/>
        <v>30.932953944761366</v>
      </c>
      <c r="Q242" s="5">
        <f t="shared" si="25"/>
        <v>35.415059183500695</v>
      </c>
      <c r="R242" s="5">
        <f t="shared" si="25"/>
        <v>40.122282004060125</v>
      </c>
      <c r="S242" s="5">
        <f t="shared" si="25"/>
        <v>45.699398519108506</v>
      </c>
      <c r="T242" s="5">
        <f t="shared" si="25"/>
        <v>52.483460273451861</v>
      </c>
      <c r="U242" s="5">
        <f t="shared" si="25"/>
        <v>61.016236261991359</v>
      </c>
      <c r="V242" s="5">
        <f t="shared" si="25"/>
        <v>69.535812686709619</v>
      </c>
      <c r="W242" s="5">
        <f t="shared" si="25"/>
        <v>84.367075366138479</v>
      </c>
      <c r="X242" s="5">
        <f t="shared" si="25"/>
        <v>105.09838339589892</v>
      </c>
      <c r="Y242" s="5">
        <f t="shared" si="25"/>
        <v>125.76916988843999</v>
      </c>
      <c r="Z242" s="5">
        <f t="shared" si="25"/>
        <v>181.55708755500942</v>
      </c>
      <c r="AA242" s="5">
        <f t="shared" si="25"/>
        <v>237.39416911596786</v>
      </c>
      <c r="AB242" s="5">
        <f t="shared" si="25"/>
        <v>355.72705319976211</v>
      </c>
      <c r="AC242" s="5">
        <f t="shared" si="25"/>
        <v>458.54035995828389</v>
      </c>
    </row>
    <row r="243" spans="3:29" x14ac:dyDescent="0.25">
      <c r="C243" s="5">
        <v>82</v>
      </c>
      <c r="D243" s="5">
        <f t="shared" si="24"/>
        <v>11.749179456915394</v>
      </c>
      <c r="E243" s="5">
        <f t="shared" si="25"/>
        <v>11.803252900368857</v>
      </c>
      <c r="F243" s="5">
        <f t="shared" si="25"/>
        <v>12.578011397616443</v>
      </c>
      <c r="G243" s="5">
        <f t="shared" si="25"/>
        <v>13.365697810658322</v>
      </c>
      <c r="H243" s="5">
        <f t="shared" si="25"/>
        <v>14.103856597659213</v>
      </c>
      <c r="I243" s="5">
        <f t="shared" si="25"/>
        <v>15.095690004215509</v>
      </c>
      <c r="J243" s="5">
        <f t="shared" si="25"/>
        <v>16.925276095919195</v>
      </c>
      <c r="K243" s="5">
        <f t="shared" si="25"/>
        <v>18.591641081272403</v>
      </c>
      <c r="L243" s="5">
        <f t="shared" si="25"/>
        <v>21.126423651506133</v>
      </c>
      <c r="M243" s="5">
        <f t="shared" si="25"/>
        <v>23.435533879241202</v>
      </c>
      <c r="N243" s="5">
        <f t="shared" si="25"/>
        <v>25.923851675004435</v>
      </c>
      <c r="O243" s="5">
        <f t="shared" si="25"/>
        <v>28.581928392827152</v>
      </c>
      <c r="P243" s="5">
        <f t="shared" si="25"/>
        <v>31.668740703344941</v>
      </c>
      <c r="Q243" s="5">
        <f t="shared" si="25"/>
        <v>36.245344833847376</v>
      </c>
      <c r="R243" s="5">
        <f t="shared" si="25"/>
        <v>41.065679251431533</v>
      </c>
      <c r="S243" s="5">
        <f t="shared" si="25"/>
        <v>46.755985382230513</v>
      </c>
      <c r="T243" s="5">
        <f t="shared" si="25"/>
        <v>53.694090839179417</v>
      </c>
      <c r="U243" s="5">
        <f t="shared" si="25"/>
        <v>62.411352602777605</v>
      </c>
      <c r="V243" s="5">
        <f t="shared" si="25"/>
        <v>71.130641340193733</v>
      </c>
      <c r="W243" s="5">
        <f t="shared" si="25"/>
        <v>86.358910396154542</v>
      </c>
      <c r="X243" s="5">
        <f t="shared" si="25"/>
        <v>107.5731334151972</v>
      </c>
      <c r="Y243" s="5">
        <f t="shared" si="25"/>
        <v>128.7571838086385</v>
      </c>
      <c r="Z243" s="5">
        <f t="shared" si="25"/>
        <v>185.98488388140385</v>
      </c>
      <c r="AA243" s="5">
        <f t="shared" si="25"/>
        <v>243.22345457176922</v>
      </c>
      <c r="AB243" s="5">
        <f t="shared" si="25"/>
        <v>364.75946598312373</v>
      </c>
      <c r="AC243" s="5">
        <f t="shared" si="25"/>
        <v>469.80909789158341</v>
      </c>
    </row>
    <row r="244" spans="3:29" x14ac:dyDescent="0.25">
      <c r="C244" s="5">
        <v>83</v>
      </c>
      <c r="D244" s="5">
        <f t="shared" si="24"/>
        <v>12.02925890942992</v>
      </c>
      <c r="E244" s="5">
        <f t="shared" si="25"/>
        <v>12.08725405579796</v>
      </c>
      <c r="F244" s="5">
        <f t="shared" si="25"/>
        <v>12.881274775872059</v>
      </c>
      <c r="G244" s="5">
        <f t="shared" si="25"/>
        <v>13.689053816941406</v>
      </c>
      <c r="H244" s="5">
        <f t="shared" si="25"/>
        <v>14.446526226839071</v>
      </c>
      <c r="I244" s="5">
        <f t="shared" si="25"/>
        <v>15.466103892702995</v>
      </c>
      <c r="J244" s="5">
        <f t="shared" si="25"/>
        <v>17.33344449063787</v>
      </c>
      <c r="K244" s="5">
        <f t="shared" si="25"/>
        <v>19.03877804421009</v>
      </c>
      <c r="L244" s="5">
        <f t="shared" si="25"/>
        <v>21.627785459390989</v>
      </c>
      <c r="M244" s="5">
        <f t="shared" si="25"/>
        <v>23.988368124889675</v>
      </c>
      <c r="N244" s="5">
        <f t="shared" si="25"/>
        <v>26.53120530114548</v>
      </c>
      <c r="O244" s="5">
        <f t="shared" si="25"/>
        <v>29.2526745623077</v>
      </c>
      <c r="P244" s="5">
        <f t="shared" si="25"/>
        <v>32.412791829465021</v>
      </c>
      <c r="Q244" s="5">
        <f t="shared" si="25"/>
        <v>37.084677438274589</v>
      </c>
      <c r="R244" s="5">
        <f t="shared" si="25"/>
        <v>42.019419497005579</v>
      </c>
      <c r="S244" s="5">
        <f t="shared" si="25"/>
        <v>47.823748890517741</v>
      </c>
      <c r="T244" s="5">
        <f t="shared" si="25"/>
        <v>54.917463985945552</v>
      </c>
      <c r="U244" s="5">
        <f t="shared" si="25"/>
        <v>63.820876378434285</v>
      </c>
      <c r="V244" s="5">
        <f t="shared" si="25"/>
        <v>72.742050532481684</v>
      </c>
      <c r="W244" s="5">
        <f t="shared" si="25"/>
        <v>88.372770955969557</v>
      </c>
      <c r="X244" s="5">
        <f t="shared" si="25"/>
        <v>110.07509796218363</v>
      </c>
      <c r="Y244" s="5">
        <f t="shared" ref="E244:AC254" si="26">($C244/Y$158)^Y$159</f>
        <v>131.77867530578095</v>
      </c>
      <c r="Z244" s="5">
        <f t="shared" si="26"/>
        <v>190.46502742973104</v>
      </c>
      <c r="AA244" s="5">
        <f t="shared" si="26"/>
        <v>249.12261419448095</v>
      </c>
      <c r="AB244" s="5">
        <f t="shared" si="26"/>
        <v>373.90756187506236</v>
      </c>
      <c r="AC244" s="5">
        <f t="shared" si="26"/>
        <v>481.21313186122637</v>
      </c>
    </row>
    <row r="245" spans="3:29" x14ac:dyDescent="0.25">
      <c r="C245" s="5">
        <v>84</v>
      </c>
      <c r="D245" s="5">
        <f t="shared" si="24"/>
        <v>12.312540547063618</v>
      </c>
      <c r="E245" s="5">
        <f t="shared" si="26"/>
        <v>12.374564434276643</v>
      </c>
      <c r="F245" s="5">
        <f t="shared" si="26"/>
        <v>13.188086514882054</v>
      </c>
      <c r="G245" s="5">
        <f t="shared" si="26"/>
        <v>14.016219435358503</v>
      </c>
      <c r="H245" s="5">
        <f t="shared" si="26"/>
        <v>14.793267731647621</v>
      </c>
      <c r="I245" s="5">
        <f t="shared" si="26"/>
        <v>15.841007195497257</v>
      </c>
      <c r="J245" s="5">
        <f t="shared" si="26"/>
        <v>17.746390824778977</v>
      </c>
      <c r="K245" s="5">
        <f t="shared" si="26"/>
        <v>19.491120356894704</v>
      </c>
      <c r="L245" s="5">
        <f t="shared" si="26"/>
        <v>22.134826869513375</v>
      </c>
      <c r="M245" s="5">
        <f t="shared" si="26"/>
        <v>24.547388024825317</v>
      </c>
      <c r="N245" s="5">
        <f t="shared" si="26"/>
        <v>27.145258461264003</v>
      </c>
      <c r="O245" s="5">
        <f t="shared" si="26"/>
        <v>29.930845295250506</v>
      </c>
      <c r="P245" s="5">
        <f t="shared" si="26"/>
        <v>33.165098900320501</v>
      </c>
      <c r="Q245" s="5">
        <f t="shared" si="26"/>
        <v>37.933044793123223</v>
      </c>
      <c r="R245" s="5">
        <f t="shared" si="26"/>
        <v>42.983489473095325</v>
      </c>
      <c r="S245" s="5">
        <f t="shared" si="26"/>
        <v>48.902670476118629</v>
      </c>
      <c r="T245" s="5">
        <f t="shared" si="26"/>
        <v>56.153557887591433</v>
      </c>
      <c r="U245" s="5">
        <f t="shared" si="26"/>
        <v>65.244780102575092</v>
      </c>
      <c r="V245" s="5">
        <f t="shared" si="26"/>
        <v>74.370009761104569</v>
      </c>
      <c r="W245" s="5">
        <f t="shared" si="26"/>
        <v>90.408630832305121</v>
      </c>
      <c r="X245" s="5">
        <f t="shared" si="26"/>
        <v>112.6042430171097</v>
      </c>
      <c r="Y245" s="5">
        <f t="shared" si="26"/>
        <v>134.83360933814527</v>
      </c>
      <c r="Z245" s="5">
        <f t="shared" si="26"/>
        <v>194.99749519642731</v>
      </c>
      <c r="AA245" s="5">
        <f t="shared" si="26"/>
        <v>255.09162855387598</v>
      </c>
      <c r="AB245" s="5">
        <f t="shared" si="26"/>
        <v>383.17140194441851</v>
      </c>
      <c r="AC245" s="5">
        <f t="shared" si="26"/>
        <v>492.75242684475535</v>
      </c>
    </row>
    <row r="246" spans="3:29" x14ac:dyDescent="0.25">
      <c r="C246" s="5">
        <v>85</v>
      </c>
      <c r="D246" s="5">
        <f t="shared" si="24"/>
        <v>12.599022205793839</v>
      </c>
      <c r="E246" s="5">
        <f t="shared" si="26"/>
        <v>12.66518251127774</v>
      </c>
      <c r="F246" s="5">
        <f t="shared" si="26"/>
        <v>13.498445148780597</v>
      </c>
      <c r="G246" s="5">
        <f t="shared" si="26"/>
        <v>14.347193394769688</v>
      </c>
      <c r="H246" s="5">
        <f t="shared" si="26"/>
        <v>15.144080158646108</v>
      </c>
      <c r="I246" s="5">
        <f t="shared" si="26"/>
        <v>16.220399907229705</v>
      </c>
      <c r="J246" s="5">
        <f t="shared" si="26"/>
        <v>18.16411314898949</v>
      </c>
      <c r="K246" s="5">
        <f t="shared" si="26"/>
        <v>19.94866556689756</v>
      </c>
      <c r="L246" s="5">
        <f t="shared" si="26"/>
        <v>22.647543459133601</v>
      </c>
      <c r="M246" s="5">
        <f t="shared" si="26"/>
        <v>25.112587915567119</v>
      </c>
      <c r="N246" s="5">
        <f t="shared" si="26"/>
        <v>27.766003979851256</v>
      </c>
      <c r="O246" s="5">
        <f t="shared" si="26"/>
        <v>30.616432919717852</v>
      </c>
      <c r="P246" s="5">
        <f t="shared" si="26"/>
        <v>33.925653602420581</v>
      </c>
      <c r="Q246" s="5">
        <f t="shared" si="26"/>
        <v>38.790434857064568</v>
      </c>
      <c r="R246" s="5">
        <f t="shared" si="26"/>
        <v>43.957876087635519</v>
      </c>
      <c r="S246" s="5">
        <f t="shared" si="26"/>
        <v>49.992731823863636</v>
      </c>
      <c r="T246" s="5">
        <f t="shared" si="26"/>
        <v>57.402351016086008</v>
      </c>
      <c r="U246" s="5">
        <f t="shared" si="26"/>
        <v>66.683036669518529</v>
      </c>
      <c r="V246" s="5">
        <f t="shared" si="26"/>
        <v>76.014488944031712</v>
      </c>
      <c r="W246" s="5">
        <f t="shared" si="26"/>
        <v>92.466464156478054</v>
      </c>
      <c r="X246" s="5">
        <f t="shared" si="26"/>
        <v>115.16053500944643</v>
      </c>
      <c r="Y246" s="5">
        <f t="shared" si="26"/>
        <v>137.92195131972565</v>
      </c>
      <c r="Z246" s="5">
        <f t="shared" si="26"/>
        <v>199.58226446336835</v>
      </c>
      <c r="AA246" s="5">
        <f t="shared" si="26"/>
        <v>261.13047845774673</v>
      </c>
      <c r="AB246" s="5">
        <f t="shared" si="26"/>
        <v>392.5510465602797</v>
      </c>
      <c r="AC246" s="5">
        <f t="shared" si="26"/>
        <v>504.42694824807512</v>
      </c>
    </row>
    <row r="247" spans="3:29" x14ac:dyDescent="0.25">
      <c r="C247" s="5">
        <v>86</v>
      </c>
      <c r="D247" s="5">
        <f t="shared" si="24"/>
        <v>12.888701748646129</v>
      </c>
      <c r="E247" s="5">
        <f t="shared" si="26"/>
        <v>12.959106781007034</v>
      </c>
      <c r="F247" s="5">
        <f t="shared" si="26"/>
        <v>13.812349229645488</v>
      </c>
      <c r="G247" s="5">
        <f t="shared" si="26"/>
        <v>14.681974439495871</v>
      </c>
      <c r="H247" s="5">
        <f t="shared" si="26"/>
        <v>15.49896256589917</v>
      </c>
      <c r="I247" s="5">
        <f t="shared" si="26"/>
        <v>16.604282022595271</v>
      </c>
      <c r="J247" s="5">
        <f t="shared" si="26"/>
        <v>18.586609537768609</v>
      </c>
      <c r="K247" s="5">
        <f t="shared" si="26"/>
        <v>20.411411251949961</v>
      </c>
      <c r="L247" s="5">
        <f t="shared" si="26"/>
        <v>23.16593086123903</v>
      </c>
      <c r="M247" s="5">
        <f t="shared" si="26"/>
        <v>25.683962205756156</v>
      </c>
      <c r="N247" s="5">
        <f t="shared" si="26"/>
        <v>28.393434773871466</v>
      </c>
      <c r="O247" s="5">
        <f t="shared" si="26"/>
        <v>31.309429862358428</v>
      </c>
      <c r="P247" s="5">
        <f t="shared" si="26"/>
        <v>34.694447728889706</v>
      </c>
      <c r="Q247" s="5">
        <f t="shared" si="26"/>
        <v>39.656835747046237</v>
      </c>
      <c r="R247" s="5">
        <f t="shared" si="26"/>
        <v>44.942566419808081</v>
      </c>
      <c r="S247" s="5">
        <f t="shared" si="26"/>
        <v>51.09391486487911</v>
      </c>
      <c r="T247" s="5">
        <f t="shared" si="26"/>
        <v>58.663822133976808</v>
      </c>
      <c r="U247" s="5">
        <f t="shared" si="26"/>
        <v>68.135619344575417</v>
      </c>
      <c r="V247" s="5">
        <f t="shared" si="26"/>
        <v>77.67545840897229</v>
      </c>
      <c r="W247" s="5">
        <f t="shared" si="26"/>
        <v>94.546245395847137</v>
      </c>
      <c r="X247" s="5">
        <f t="shared" si="26"/>
        <v>117.74394080670881</v>
      </c>
      <c r="Y247" s="5">
        <f t="shared" si="26"/>
        <v>141.04366710898464</v>
      </c>
      <c r="Z247" s="5">
        <f t="shared" si="26"/>
        <v>204.21931279099252</v>
      </c>
      <c r="AA247" s="5">
        <f t="shared" si="26"/>
        <v>267.23914494620891</v>
      </c>
      <c r="AB247" s="5">
        <f t="shared" si="26"/>
        <v>402.04655540818754</v>
      </c>
      <c r="AC247" s="5">
        <f t="shared" si="26"/>
        <v>516.23666189521282</v>
      </c>
    </row>
    <row r="248" spans="3:29" x14ac:dyDescent="0.25">
      <c r="C248" s="5">
        <v>87</v>
      </c>
      <c r="D248" s="5">
        <f t="shared" si="24"/>
        <v>13.181577065043824</v>
      </c>
      <c r="E248" s="5">
        <f t="shared" si="26"/>
        <v>13.256335755956714</v>
      </c>
      <c r="F248" s="5">
        <f t="shared" si="26"/>
        <v>14.129797327071241</v>
      </c>
      <c r="G248" s="5">
        <f t="shared" si="26"/>
        <v>15.020561328952047</v>
      </c>
      <c r="H248" s="5">
        <f t="shared" si="26"/>
        <v>15.857914022703136</v>
      </c>
      <c r="I248" s="5">
        <f t="shared" si="26"/>
        <v>16.992653536350954</v>
      </c>
      <c r="J248" s="5">
        <f t="shared" si="26"/>
        <v>19.013878088900295</v>
      </c>
      <c r="K248" s="5">
        <f t="shared" si="26"/>
        <v>20.879355019223805</v>
      </c>
      <c r="L248" s="5">
        <f t="shared" si="26"/>
        <v>23.689984763198517</v>
      </c>
      <c r="M248" s="5">
        <f t="shared" si="26"/>
        <v>26.261505374404621</v>
      </c>
      <c r="N248" s="5">
        <f t="shared" si="26"/>
        <v>29.027543850503051</v>
      </c>
      <c r="O248" s="5">
        <f t="shared" si="26"/>
        <v>32.009828646002482</v>
      </c>
      <c r="P248" s="5">
        <f t="shared" si="26"/>
        <v>35.471473176869765</v>
      </c>
      <c r="Q248" s="5">
        <f t="shared" si="26"/>
        <v>40.532235734386049</v>
      </c>
      <c r="R248" s="5">
        <f t="shared" si="26"/>
        <v>45.937547715826227</v>
      </c>
      <c r="S248" s="5">
        <f t="shared" si="26"/>
        <v>52.206201770435115</v>
      </c>
      <c r="T248" s="5">
        <f t="shared" si="26"/>
        <v>59.937950287116983</v>
      </c>
      <c r="U248" s="5">
        <f t="shared" si="26"/>
        <v>69.602501754695055</v>
      </c>
      <c r="V248" s="5">
        <f t="shared" si="26"/>
        <v>79.352888883071017</v>
      </c>
      <c r="W248" s="5">
        <f t="shared" si="26"/>
        <v>96.647949345570353</v>
      </c>
      <c r="X248" s="5">
        <f t="shared" si="26"/>
        <v>120.3544277036863</v>
      </c>
      <c r="Y248" s="5">
        <f t="shared" si="26"/>
        <v>144.19872299801204</v>
      </c>
      <c r="Z248" s="5">
        <f t="shared" si="26"/>
        <v>208.90861801166724</v>
      </c>
      <c r="AA248" s="5">
        <f t="shared" si="26"/>
        <v>273.41760928620454</v>
      </c>
      <c r="AB248" s="5">
        <f t="shared" si="26"/>
        <v>411.65798750578506</v>
      </c>
      <c r="AC248" s="5">
        <f t="shared" si="26"/>
        <v>528.18153401842494</v>
      </c>
    </row>
    <row r="249" spans="3:29" x14ac:dyDescent="0.25">
      <c r="C249" s="5">
        <v>88</v>
      </c>
      <c r="D249" s="5">
        <f t="shared" si="24"/>
        <v>13.477646070180548</v>
      </c>
      <c r="E249" s="5">
        <f t="shared" si="26"/>
        <v>13.556867966474465</v>
      </c>
      <c r="F249" s="5">
        <f t="shared" si="26"/>
        <v>14.450788027757083</v>
      </c>
      <c r="G249" s="5">
        <f t="shared" si="26"/>
        <v>15.362952837293522</v>
      </c>
      <c r="H249" s="5">
        <f t="shared" si="26"/>
        <v>16.220933609323819</v>
      </c>
      <c r="I249" s="5">
        <f t="shared" si="26"/>
        <v>17.385514443314367</v>
      </c>
      <c r="J249" s="5">
        <f t="shared" si="26"/>
        <v>19.445916922905784</v>
      </c>
      <c r="K249" s="5">
        <f t="shared" si="26"/>
        <v>21.352494504637622</v>
      </c>
      <c r="L249" s="5">
        <f t="shared" si="26"/>
        <v>24.219700905464542</v>
      </c>
      <c r="M249" s="5">
        <f t="shared" si="26"/>
        <v>26.845211969207181</v>
      </c>
      <c r="N249" s="5">
        <f t="shared" si="26"/>
        <v>29.668324304960173</v>
      </c>
      <c r="O249" s="5">
        <f t="shared" si="26"/>
        <v>32.717621887343043</v>
      </c>
      <c r="P249" s="5">
        <f t="shared" si="26"/>
        <v>36.256721945014917</v>
      </c>
      <c r="Q249" s="5">
        <f t="shared" si="26"/>
        <v>41.416623241005837</v>
      </c>
      <c r="R249" s="5">
        <f t="shared" si="26"/>
        <v>46.942807384870342</v>
      </c>
      <c r="S249" s="5">
        <f t="shared" si="26"/>
        <v>53.329574946016294</v>
      </c>
      <c r="T249" s="5">
        <f t="shared" si="26"/>
        <v>61.224714797656908</v>
      </c>
      <c r="U249" s="5">
        <f t="shared" si="26"/>
        <v>71.083657879452076</v>
      </c>
      <c r="V249" s="5">
        <f t="shared" si="26"/>
        <v>81.046751482978763</v>
      </c>
      <c r="W249" s="5">
        <f t="shared" si="26"/>
        <v>98.771551120657136</v>
      </c>
      <c r="X249" s="5">
        <f t="shared" si="26"/>
        <v>122.99196341205844</v>
      </c>
      <c r="Y249" s="5">
        <f t="shared" si="26"/>
        <v>147.38708570206887</v>
      </c>
      <c r="Z249" s="5">
        <f t="shared" si="26"/>
        <v>213.65015822328769</v>
      </c>
      <c r="AA249" s="5">
        <f t="shared" si="26"/>
        <v>279.66585296619684</v>
      </c>
      <c r="AB249" s="5">
        <f t="shared" si="26"/>
        <v>421.38540121792772</v>
      </c>
      <c r="AC249" s="5">
        <f t="shared" si="26"/>
        <v>540.26153124866391</v>
      </c>
    </row>
    <row r="250" spans="3:29" x14ac:dyDescent="0.25">
      <c r="C250" s="5">
        <v>89</v>
      </c>
      <c r="D250" s="5">
        <f t="shared" si="24"/>
        <v>13.776906704414785</v>
      </c>
      <c r="E250" s="5">
        <f t="shared" si="26"/>
        <v>13.860701960347532</v>
      </c>
      <c r="F250" s="5">
        <f t="shared" si="26"/>
        <v>14.77531993510935</v>
      </c>
      <c r="G250" s="5">
        <f t="shared" si="26"/>
        <v>15.709147753074278</v>
      </c>
      <c r="H250" s="5">
        <f t="shared" si="26"/>
        <v>16.588020416743273</v>
      </c>
      <c r="I250" s="5">
        <f t="shared" si="26"/>
        <v>17.782864738362385</v>
      </c>
      <c r="J250" s="5">
        <f t="shared" si="26"/>
        <v>19.882724182515126</v>
      </c>
      <c r="K250" s="5">
        <f t="shared" si="26"/>
        <v>21.830827372186665</v>
      </c>
      <c r="L250" s="5">
        <f t="shared" si="26"/>
        <v>24.755075080320712</v>
      </c>
      <c r="M250" s="5">
        <f t="shared" si="26"/>
        <v>27.43507660491148</v>
      </c>
      <c r="N250" s="5">
        <f t="shared" si="26"/>
        <v>30.315769318391396</v>
      </c>
      <c r="O250" s="5">
        <f t="shared" si="26"/>
        <v>33.432802294698689</v>
      </c>
      <c r="P250" s="5">
        <f t="shared" si="26"/>
        <v>37.050186131074589</v>
      </c>
      <c r="Q250" s="5">
        <f t="shared" si="26"/>
        <v>42.309986835799599</v>
      </c>
      <c r="R250" s="5">
        <f t="shared" si="26"/>
        <v>47.958332995167638</v>
      </c>
      <c r="S250" s="5">
        <f t="shared" si="26"/>
        <v>54.464017025605038</v>
      </c>
      <c r="T250" s="5">
        <f t="shared" si="26"/>
        <v>62.524095257286859</v>
      </c>
      <c r="U250" s="5">
        <f t="shared" si="26"/>
        <v>72.579062042358487</v>
      </c>
      <c r="V250" s="5">
        <f t="shared" si="26"/>
        <v>82.757017705280575</v>
      </c>
      <c r="W250" s="5">
        <f t="shared" si="26"/>
        <v>100.91702614830224</v>
      </c>
      <c r="X250" s="5">
        <f t="shared" si="26"/>
        <v>125.65651605037998</v>
      </c>
      <c r="Y250" s="5">
        <f t="shared" si="26"/>
        <v>150.60872234950247</v>
      </c>
      <c r="Z250" s="5">
        <f t="shared" si="26"/>
        <v>218.44391178309871</v>
      </c>
      <c r="AA250" s="5">
        <f t="shared" si="26"/>
        <v>285.98385769104959</v>
      </c>
      <c r="AB250" s="5">
        <f t="shared" si="26"/>
        <v>431.22885427128455</v>
      </c>
      <c r="AC250" s="5">
        <f t="shared" si="26"/>
        <v>552.47662060636549</v>
      </c>
    </row>
    <row r="251" spans="3:29" x14ac:dyDescent="0.25">
      <c r="C251" s="5">
        <v>90</v>
      </c>
      <c r="D251" s="5">
        <f t="shared" si="24"/>
        <v>14.079356932685181</v>
      </c>
      <c r="E251" s="5">
        <f t="shared" si="26"/>
        <v>14.167836302401101</v>
      </c>
      <c r="F251" s="5">
        <f t="shared" si="26"/>
        <v>15.103391668857386</v>
      </c>
      <c r="G251" s="5">
        <f t="shared" si="26"/>
        <v>16.059144878917063</v>
      </c>
      <c r="H251" s="5">
        <f t="shared" si="26"/>
        <v>16.959173546415357</v>
      </c>
      <c r="I251" s="5">
        <f t="shared" si="26"/>
        <v>18.184704416429732</v>
      </c>
      <c r="J251" s="5">
        <f t="shared" si="26"/>
        <v>20.32429803215674</v>
      </c>
      <c r="K251" s="5">
        <f t="shared" si="26"/>
        <v>22.314351313295987</v>
      </c>
      <c r="L251" s="5">
        <f t="shared" si="26"/>
        <v>25.296103130672666</v>
      </c>
      <c r="M251" s="5">
        <f t="shared" si="26"/>
        <v>28.031093961745505</v>
      </c>
      <c r="N251" s="5">
        <f t="shared" si="26"/>
        <v>30.969872155851668</v>
      </c>
      <c r="O251" s="5">
        <f t="shared" si="26"/>
        <v>34.155362665854469</v>
      </c>
      <c r="P251" s="5">
        <f t="shared" si="26"/>
        <v>37.851857929560715</v>
      </c>
      <c r="Q251" s="5">
        <f t="shared" si="26"/>
        <v>43.212315231128827</v>
      </c>
      <c r="R251" s="5">
        <f t="shared" si="26"/>
        <v>48.984112270209415</v>
      </c>
      <c r="S251" s="5">
        <f t="shared" si="26"/>
        <v>55.609510866167419</v>
      </c>
      <c r="T251" s="5">
        <f t="shared" si="26"/>
        <v>63.836071520719784</v>
      </c>
      <c r="U251" s="5">
        <f t="shared" si="26"/>
        <v>74.088688902485558</v>
      </c>
      <c r="V251" s="5">
        <f t="shared" si="26"/>
        <v>84.483659417264619</v>
      </c>
      <c r="W251" s="5">
        <f t="shared" si="26"/>
        <v>103.08435016048689</v>
      </c>
      <c r="X251" s="5">
        <f t="shared" si="26"/>
        <v>128.34805413441521</v>
      </c>
      <c r="Y251" s="5">
        <f t="shared" si="26"/>
        <v>153.86360047201021</v>
      </c>
      <c r="Z251" s="5">
        <f t="shared" si="26"/>
        <v>223.28985730172766</v>
      </c>
      <c r="AA251" s="5">
        <f t="shared" si="26"/>
        <v>292.37160537707945</v>
      </c>
      <c r="AB251" s="5">
        <f t="shared" si="26"/>
        <v>441.18840376845304</v>
      </c>
      <c r="AC251" s="5">
        <f t="shared" si="26"/>
        <v>564.82676949255267</v>
      </c>
    </row>
    <row r="252" spans="3:29" x14ac:dyDescent="0.25">
      <c r="C252" s="5">
        <v>91</v>
      </c>
      <c r="D252" s="5">
        <f t="shared" si="24"/>
        <v>14.384994743945919</v>
      </c>
      <c r="E252" s="5">
        <f t="shared" si="26"/>
        <v>14.478269574110268</v>
      </c>
      <c r="F252" s="5">
        <f t="shared" si="26"/>
        <v>15.435001864682569</v>
      </c>
      <c r="G252" s="5">
        <f t="shared" si="26"/>
        <v>16.412943031194676</v>
      </c>
      <c r="H252" s="5">
        <f t="shared" si="26"/>
        <v>17.334392110029359</v>
      </c>
      <c r="I252" s="5">
        <f t="shared" si="26"/>
        <v>18.591033472507796</v>
      </c>
      <c r="J252" s="5">
        <f t="shared" si="26"/>
        <v>20.77063665746433</v>
      </c>
      <c r="K252" s="5">
        <f t="shared" si="26"/>
        <v>22.803064046195523</v>
      </c>
      <c r="L252" s="5">
        <f t="shared" si="26"/>
        <v>25.842780948880399</v>
      </c>
      <c r="M252" s="5">
        <f t="shared" si="26"/>
        <v>28.633258783898849</v>
      </c>
      <c r="N252" s="5">
        <f t="shared" si="26"/>
        <v>31.630626164344132</v>
      </c>
      <c r="O252" s="5">
        <f t="shared" si="26"/>
        <v>34.885295885977051</v>
      </c>
      <c r="P252" s="5">
        <f t="shared" si="26"/>
        <v>38.661729629495433</v>
      </c>
      <c r="Q252" s="5">
        <f t="shared" si="26"/>
        <v>44.123597279439878</v>
      </c>
      <c r="R252" s="5">
        <f t="shared" si="26"/>
        <v>50.020133085099637</v>
      </c>
      <c r="S252" s="5">
        <f t="shared" si="26"/>
        <v>56.766039542332074</v>
      </c>
      <c r="T252" s="5">
        <f t="shared" si="26"/>
        <v>65.160623699402365</v>
      </c>
      <c r="U252" s="5">
        <f t="shared" si="26"/>
        <v>75.612513446381215</v>
      </c>
      <c r="V252" s="5">
        <f t="shared" si="26"/>
        <v>86.226648848016126</v>
      </c>
      <c r="W252" s="5">
        <f t="shared" si="26"/>
        <v>105.27349918683709</v>
      </c>
      <c r="X252" s="5">
        <f t="shared" si="26"/>
        <v>131.06654656780938</v>
      </c>
      <c r="Y252" s="5">
        <f t="shared" si="26"/>
        <v>157.15168799524167</v>
      </c>
      <c r="Z252" s="5">
        <f t="shared" si="26"/>
        <v>228.18797363742112</v>
      </c>
      <c r="AA252" s="5">
        <f t="shared" si="26"/>
        <v>298.82907814727946</v>
      </c>
      <c r="AB252" s="5">
        <f t="shared" si="26"/>
        <v>451.26410620160362</v>
      </c>
      <c r="AC252" s="5">
        <f t="shared" si="26"/>
        <v>577.31194568024273</v>
      </c>
    </row>
    <row r="253" spans="3:29" x14ac:dyDescent="0.25">
      <c r="C253" s="5">
        <v>92</v>
      </c>
      <c r="D253" s="5">
        <f t="shared" si="24"/>
        <v>14.69381815062116</v>
      </c>
      <c r="E253" s="5">
        <f t="shared" si="26"/>
        <v>14.792000373225056</v>
      </c>
      <c r="F253" s="5">
        <f t="shared" si="26"/>
        <v>15.770149173859716</v>
      </c>
      <c r="G253" s="5">
        <f t="shared" si="26"/>
        <v>16.770541039721859</v>
      </c>
      <c r="H253" s="5">
        <f t="shared" si="26"/>
        <v>17.713675229281595</v>
      </c>
      <c r="I253" s="5">
        <f t="shared" si="26"/>
        <v>19.001851901643267</v>
      </c>
      <c r="J253" s="5">
        <f t="shared" si="26"/>
        <v>21.221738264800305</v>
      </c>
      <c r="K253" s="5">
        <f t="shared" si="26"/>
        <v>23.296963315316159</v>
      </c>
      <c r="L253" s="5">
        <f t="shared" si="26"/>
        <v>26.395104475630088</v>
      </c>
      <c r="M253" s="5">
        <f t="shared" si="26"/>
        <v>29.241565878055606</v>
      </c>
      <c r="N253" s="5">
        <f t="shared" si="26"/>
        <v>32.298024770928897</v>
      </c>
      <c r="O253" s="5">
        <f t="shared" si="26"/>
        <v>35.62259492560117</v>
      </c>
      <c r="P253" s="5">
        <f t="shared" si="26"/>
        <v>39.479793612235291</v>
      </c>
      <c r="Q253" s="5">
        <f t="shared" si="26"/>
        <v>45.043821969997616</v>
      </c>
      <c r="R253" s="5">
        <f t="shared" si="26"/>
        <v>51.066383463028842</v>
      </c>
      <c r="S253" s="5">
        <f t="shared" si="26"/>
        <v>57.933586341253516</v>
      </c>
      <c r="T253" s="5">
        <f t="shared" si="26"/>
        <v>66.49773215544424</v>
      </c>
      <c r="U253" s="5">
        <f t="shared" si="26"/>
        <v>77.150510980268606</v>
      </c>
      <c r="V253" s="5">
        <f t="shared" si="26"/>
        <v>87.985958579820391</v>
      </c>
      <c r="W253" s="5">
        <f t="shared" si="26"/>
        <v>107.48444954772584</v>
      </c>
      <c r="X253" s="5">
        <f t="shared" si="26"/>
        <v>133.81196263307831</v>
      </c>
      <c r="Y253" s="5">
        <f t="shared" si="26"/>
        <v>160.47295322971928</v>
      </c>
      <c r="Z253" s="5">
        <f t="shared" si="26"/>
        <v>233.13823989047353</v>
      </c>
      <c r="AA253" s="5">
        <f t="shared" si="26"/>
        <v>305.35625832669587</v>
      </c>
      <c r="AB253" s="5">
        <f t="shared" si="26"/>
        <v>461.45601746568252</v>
      </c>
      <c r="AC253" s="5">
        <f t="shared" si="26"/>
        <v>589.93211730613473</v>
      </c>
    </row>
    <row r="254" spans="3:29" x14ac:dyDescent="0.25">
      <c r="C254" s="5">
        <v>93</v>
      </c>
      <c r="D254" s="5">
        <f t="shared" si="24"/>
        <v>15.005825188077608</v>
      </c>
      <c r="E254" s="5">
        <f t="shared" si="26"/>
        <v>15.10902731340787</v>
      </c>
      <c r="F254" s="5">
        <f t="shared" si="26"/>
        <v>16.108832262910408</v>
      </c>
      <c r="G254" s="5">
        <f t="shared" si="26"/>
        <v>17.13193774745741</v>
      </c>
      <c r="H254" s="5">
        <f t="shared" si="26"/>
        <v>18.0970220356546</v>
      </c>
      <c r="I254" s="5">
        <f t="shared" si="26"/>
        <v>19.417159698937009</v>
      </c>
      <c r="J254" s="5">
        <f t="shared" si="26"/>
        <v>21.677601080795085</v>
      </c>
      <c r="K254" s="5">
        <f t="shared" si="26"/>
        <v>23.796046890705739</v>
      </c>
      <c r="L254" s="5">
        <f t="shared" si="26"/>
        <v>26.953069698843759</v>
      </c>
      <c r="M254" s="5">
        <f t="shared" si="26"/>
        <v>29.856010111976609</v>
      </c>
      <c r="N254" s="5">
        <f t="shared" si="26"/>
        <v>32.972061480895611</v>
      </c>
      <c r="O254" s="5">
        <f t="shared" si="26"/>
        <v>36.367252838683768</v>
      </c>
      <c r="P254" s="5">
        <f t="shared" si="26"/>
        <v>40.306042349369008</v>
      </c>
      <c r="Q254" s="5">
        <f t="shared" si="26"/>
        <v>45.97297842572975</v>
      </c>
      <c r="R254" s="5">
        <f t="shared" si="26"/>
        <v>52.122851571867308</v>
      </c>
      <c r="S254" s="5">
        <f t="shared" si="26"/>
        <v>59.112134757651383</v>
      </c>
      <c r="T254" s="5">
        <f t="shared" si="26"/>
        <v>67.84737749575558</v>
      </c>
      <c r="U254" s="5">
        <f t="shared" si="26"/>
        <v>78.702657122514239</v>
      </c>
      <c r="V254" s="5">
        <f t="shared" si="26"/>
        <v>89.761561539862839</v>
      </c>
      <c r="W254" s="5">
        <f t="shared" si="26"/>
        <v>109.71717784760872</v>
      </c>
      <c r="X254" s="5">
        <f t="shared" si="26"/>
        <v>136.58427198290366</v>
      </c>
      <c r="Y254" s="5">
        <f t="shared" si="26"/>
        <v>163.82736486206548</v>
      </c>
      <c r="Z254" s="5">
        <f t="shared" si="26"/>
        <v>238.14063539784073</v>
      </c>
      <c r="AA254" s="5">
        <f t="shared" si="26"/>
        <v>311.95312843796461</v>
      </c>
      <c r="AB254" s="5">
        <f t="shared" si="26"/>
        <v>471.76419287118415</v>
      </c>
      <c r="AC254" s="5">
        <f t="shared" si="26"/>
        <v>602.68725286258098</v>
      </c>
    </row>
    <row r="255" spans="3:29" x14ac:dyDescent="0.25">
      <c r="C255" s="5">
        <v>94</v>
      </c>
      <c r="D255" s="5">
        <f t="shared" si="24"/>
        <v>15.321013914114619</v>
      </c>
      <c r="E255" s="5">
        <f t="shared" ref="E255:AC261" si="27">($C255/E$158)^E$159</f>
        <v>15.429349023882855</v>
      </c>
      <c r="F255" s="5">
        <f t="shared" si="27"/>
        <v>16.451049813267648</v>
      </c>
      <c r="G255" s="5">
        <f t="shared" si="27"/>
        <v>17.497132010216074</v>
      </c>
      <c r="H255" s="5">
        <f t="shared" si="27"/>
        <v>18.484431670203413</v>
      </c>
      <c r="I255" s="5">
        <f t="shared" si="27"/>
        <v>19.836956859542848</v>
      </c>
      <c r="J255" s="5">
        <f t="shared" si="27"/>
        <v>22.138223351901367</v>
      </c>
      <c r="K255" s="5">
        <f t="shared" si="27"/>
        <v>24.300312567464488</v>
      </c>
      <c r="L255" s="5">
        <f t="shared" si="27"/>
        <v>27.516672652624958</v>
      </c>
      <c r="M255" s="5">
        <f t="shared" si="27"/>
        <v>30.476586413128842</v>
      </c>
      <c r="N255" s="5">
        <f t="shared" si="27"/>
        <v>33.652729875997046</v>
      </c>
      <c r="O255" s="5">
        <f t="shared" si="27"/>
        <v>37.119262760723252</v>
      </c>
      <c r="P255" s="5">
        <f t="shared" si="27"/>
        <v>41.140468400685144</v>
      </c>
      <c r="Q255" s="5">
        <f t="shared" si="27"/>
        <v>46.911055900177786</v>
      </c>
      <c r="R255" s="5">
        <f t="shared" si="27"/>
        <v>53.189525720873021</v>
      </c>
      <c r="S255" s="5">
        <f t="shared" si="27"/>
        <v>60.301668489018049</v>
      </c>
      <c r="T255" s="5">
        <f t="shared" si="27"/>
        <v>69.209540566383993</v>
      </c>
      <c r="U255" s="5">
        <f t="shared" si="27"/>
        <v>80.268927796353097</v>
      </c>
      <c r="V255" s="5">
        <f t="shared" si="27"/>
        <v>91.553430992211148</v>
      </c>
      <c r="W255" s="5">
        <f t="shared" si="27"/>
        <v>111.97166096858247</v>
      </c>
      <c r="X255" s="5">
        <f t="shared" si="27"/>
        <v>139.38344463172058</v>
      </c>
      <c r="Y255" s="5">
        <f t="shared" si="27"/>
        <v>167.21489194652341</v>
      </c>
      <c r="Z255" s="5">
        <f t="shared" si="27"/>
        <v>243.19513972793143</v>
      </c>
      <c r="AA255" s="5">
        <f t="shared" si="27"/>
        <v>318.61967119698647</v>
      </c>
      <c r="AB255" s="5">
        <f t="shared" si="27"/>
        <v>482.18868715651769</v>
      </c>
      <c r="AC255" s="5">
        <f t="shared" si="27"/>
        <v>615.57732118980925</v>
      </c>
    </row>
    <row r="256" spans="3:29" x14ac:dyDescent="0.25">
      <c r="C256" s="5">
        <v>95</v>
      </c>
      <c r="D256" s="5">
        <f t="shared" si="24"/>
        <v>15.639382408470913</v>
      </c>
      <c r="E256" s="5">
        <f t="shared" si="27"/>
        <v>15.752964149096734</v>
      </c>
      <c r="F256" s="5">
        <f t="shared" si="27"/>
        <v>16.796800520951482</v>
      </c>
      <c r="G256" s="5">
        <f t="shared" si="27"/>
        <v>17.86612269638967</v>
      </c>
      <c r="H256" s="5">
        <f t="shared" si="27"/>
        <v>18.875903283348848</v>
      </c>
      <c r="I256" s="5">
        <f t="shared" si="27"/>
        <v>20.261243378666446</v>
      </c>
      <c r="J256" s="5">
        <f t="shared" si="27"/>
        <v>22.603603343962977</v>
      </c>
      <c r="K256" s="5">
        <f t="shared" si="27"/>
        <v>24.809758165198602</v>
      </c>
      <c r="L256" s="5">
        <f t="shared" si="27"/>
        <v>28.085909416239115</v>
      </c>
      <c r="M256" s="5">
        <f t="shared" si="27"/>
        <v>31.103289767359772</v>
      </c>
      <c r="N256" s="5">
        <f t="shared" si="27"/>
        <v>34.34002361274095</v>
      </c>
      <c r="O256" s="5">
        <f t="shared" si="27"/>
        <v>37.878617906940555</v>
      </c>
      <c r="P256" s="5">
        <f t="shared" si="27"/>
        <v>41.983064412206886</v>
      </c>
      <c r="Q256" s="5">
        <f t="shared" si="27"/>
        <v>47.85804377454874</v>
      </c>
      <c r="R256" s="5">
        <f t="shared" si="27"/>
        <v>54.266394357508574</v>
      </c>
      <c r="S256" s="5">
        <f t="shared" si="27"/>
        <v>61.502171430986607</v>
      </c>
      <c r="T256" s="5">
        <f t="shared" si="27"/>
        <v>70.584202447040781</v>
      </c>
      <c r="U256" s="5">
        <f t="shared" si="27"/>
        <v>81.849299222858818</v>
      </c>
      <c r="V256" s="5">
        <f t="shared" si="27"/>
        <v>93.361540530067174</v>
      </c>
      <c r="W256" s="5">
        <f t="shared" si="27"/>
        <v>114.24787606415748</v>
      </c>
      <c r="X256" s="5">
        <f t="shared" si="27"/>
        <v>142.20945094758454</v>
      </c>
      <c r="Y256" s="5">
        <f t="shared" si="27"/>
        <v>170.63550389675632</v>
      </c>
      <c r="Z256" s="5">
        <f t="shared" si="27"/>
        <v>248.3017326755668</v>
      </c>
      <c r="AA256" s="5">
        <f t="shared" si="27"/>
        <v>325.35586950875035</v>
      </c>
      <c r="AB256" s="5">
        <f t="shared" si="27"/>
        <v>492.7295544999813</v>
      </c>
      <c r="AC256" s="5">
        <f t="shared" si="27"/>
        <v>628.60229146840788</v>
      </c>
    </row>
    <row r="257" spans="3:29" x14ac:dyDescent="0.25">
      <c r="C257" s="5">
        <v>96</v>
      </c>
      <c r="D257" s="5">
        <f t="shared" si="24"/>
        <v>15.960928772347202</v>
      </c>
      <c r="E257" s="5">
        <f t="shared" si="27"/>
        <v>16.079871348390373</v>
      </c>
      <c r="F257" s="5">
        <f t="shared" si="27"/>
        <v>17.14608309625492</v>
      </c>
      <c r="G257" s="5">
        <f t="shared" si="27"/>
        <v>18.238908686677316</v>
      </c>
      <c r="H257" s="5">
        <f t="shared" si="27"/>
        <v>19.271436034677322</v>
      </c>
      <c r="I257" s="5">
        <f t="shared" si="27"/>
        <v>20.690019251564213</v>
      </c>
      <c r="J257" s="5">
        <f t="shared" si="27"/>
        <v>23.073739341797534</v>
      </c>
      <c r="K257" s="5">
        <f t="shared" si="27"/>
        <v>25.324381527491422</v>
      </c>
      <c r="L257" s="5">
        <f t="shared" si="27"/>
        <v>28.660776113126868</v>
      </c>
      <c r="M257" s="5">
        <f t="shared" si="27"/>
        <v>31.736115217615076</v>
      </c>
      <c r="N257" s="5">
        <f t="shared" si="27"/>
        <v>35.033936420737874</v>
      </c>
      <c r="O257" s="5">
        <f t="shared" si="27"/>
        <v>38.645311570519802</v>
      </c>
      <c r="P257" s="5">
        <f t="shared" si="27"/>
        <v>42.833823114290716</v>
      </c>
      <c r="Q257" s="5">
        <f t="shared" si="27"/>
        <v>48.813931554864467</v>
      </c>
      <c r="R257" s="5">
        <f t="shared" si="27"/>
        <v>55.353446064363013</v>
      </c>
      <c r="S257" s="5">
        <f t="shared" si="27"/>
        <v>62.713627672852738</v>
      </c>
      <c r="T257" s="5">
        <f t="shared" si="27"/>
        <v>71.971344445809649</v>
      </c>
      <c r="U257" s="5">
        <f t="shared" si="27"/>
        <v>83.443747914148631</v>
      </c>
      <c r="V257" s="5">
        <f t="shared" si="27"/>
        <v>95.185864068277866</v>
      </c>
      <c r="W257" s="5">
        <f t="shared" si="27"/>
        <v>116.54580055323412</v>
      </c>
      <c r="X257" s="5">
        <f t="shared" si="27"/>
        <v>145.06226164430419</v>
      </c>
      <c r="Y257" s="5">
        <f t="shared" si="27"/>
        <v>174.08917047791559</v>
      </c>
      <c r="Z257" s="5">
        <f t="shared" si="27"/>
        <v>253.46039425710271</v>
      </c>
      <c r="AA257" s="5">
        <f t="shared" si="27"/>
        <v>332.16170646328158</v>
      </c>
      <c r="AB257" s="5">
        <f t="shared" si="27"/>
        <v>503.38684853136192</v>
      </c>
      <c r="AC257" s="5">
        <f t="shared" si="27"/>
        <v>641.76213321204125</v>
      </c>
    </row>
    <row r="258" spans="3:29" x14ac:dyDescent="0.25">
      <c r="C258" s="5">
        <v>97</v>
      </c>
      <c r="D258" s="5">
        <f t="shared" si="24"/>
        <v>16.285651127944227</v>
      </c>
      <c r="E258" s="5">
        <f t="shared" si="27"/>
        <v>16.410069295680973</v>
      </c>
      <c r="F258" s="5">
        <f t="shared" si="27"/>
        <v>17.49889626343996</v>
      </c>
      <c r="G258" s="5">
        <f t="shared" si="27"/>
        <v>18.615488873823992</v>
      </c>
      <c r="H258" s="5">
        <f t="shared" si="27"/>
        <v>19.671029092747055</v>
      </c>
      <c r="I258" s="5">
        <f t="shared" si="27"/>
        <v>21.123284473542249</v>
      </c>
      <c r="J258" s="5">
        <f t="shared" si="27"/>
        <v>23.548629648792346</v>
      </c>
      <c r="K258" s="5">
        <f t="shared" si="27"/>
        <v>25.844180521391539</v>
      </c>
      <c r="L258" s="5">
        <f t="shared" si="27"/>
        <v>29.241268909949138</v>
      </c>
      <c r="M258" s="5">
        <f t="shared" si="27"/>
        <v>32.375057862697474</v>
      </c>
      <c r="N258" s="5">
        <f t="shared" si="27"/>
        <v>35.734462101102345</v>
      </c>
      <c r="O258" s="5">
        <f t="shared" si="27"/>
        <v>39.419337120905709</v>
      </c>
      <c r="P258" s="5">
        <f t="shared" si="27"/>
        <v>43.692737319786943</v>
      </c>
      <c r="Q258" s="5">
        <f t="shared" si="27"/>
        <v>49.778708869203562</v>
      </c>
      <c r="R258" s="5">
        <f t="shared" si="27"/>
        <v>56.450669556173324</v>
      </c>
      <c r="S258" s="5">
        <f t="shared" si="27"/>
        <v>63.936021493243324</v>
      </c>
      <c r="T258" s="5">
        <f t="shared" si="27"/>
        <v>73.370948094029373</v>
      </c>
      <c r="U258" s="5">
        <f t="shared" si="27"/>
        <v>85.052250666813492</v>
      </c>
      <c r="V258" s="5">
        <f t="shared" si="27"/>
        <v>97.026375836092541</v>
      </c>
      <c r="W258" s="5">
        <f t="shared" si="27"/>
        <v>118.86541211427394</v>
      </c>
      <c r="X258" s="5">
        <f t="shared" si="27"/>
        <v>147.94184777383046</v>
      </c>
      <c r="Y258" s="5">
        <f t="shared" si="27"/>
        <v>177.57586179896359</v>
      </c>
      <c r="Z258" s="5">
        <f t="shared" si="27"/>
        <v>258.67110470570589</v>
      </c>
      <c r="AA258" s="5">
        <f t="shared" si="27"/>
        <v>339.03716533172354</v>
      </c>
      <c r="AB258" s="5">
        <f t="shared" si="27"/>
        <v>514.16062234317712</v>
      </c>
      <c r="AC258" s="5">
        <f t="shared" si="27"/>
        <v>655.05681626040359</v>
      </c>
    </row>
    <row r="259" spans="3:29" x14ac:dyDescent="0.25">
      <c r="C259" s="5">
        <v>98</v>
      </c>
      <c r="D259" s="5">
        <f t="shared" si="24"/>
        <v>16.613547618015243</v>
      </c>
      <c r="E259" s="5">
        <f t="shared" si="27"/>
        <v>16.743556679154185</v>
      </c>
      <c r="F259" s="5">
        <f t="shared" si="27"/>
        <v>17.855238760443058</v>
      </c>
      <c r="G259" s="5">
        <f t="shared" si="27"/>
        <v>18.995862162367544</v>
      </c>
      <c r="H259" s="5">
        <f t="shared" si="27"/>
        <v>20.074681634900291</v>
      </c>
      <c r="I259" s="5">
        <f t="shared" si="27"/>
        <v>21.561039039955254</v>
      </c>
      <c r="J259" s="5">
        <f t="shared" si="27"/>
        <v>24.028272586513015</v>
      </c>
      <c r="K259" s="5">
        <f t="shared" si="27"/>
        <v>26.369153036916938</v>
      </c>
      <c r="L259" s="5">
        <f t="shared" si="27"/>
        <v>29.827384015662432</v>
      </c>
      <c r="M259" s="5">
        <f t="shared" si="27"/>
        <v>33.020112856065154</v>
      </c>
      <c r="N259" s="5">
        <f t="shared" si="27"/>
        <v>36.441594524905092</v>
      </c>
      <c r="O259" s="5">
        <f t="shared" si="27"/>
        <v>40.200688002155481</v>
      </c>
      <c r="P259" s="5">
        <f t="shared" si="27"/>
        <v>44.559799922258449</v>
      </c>
      <c r="Q259" s="5">
        <f t="shared" si="27"/>
        <v>50.752365465031986</v>
      </c>
      <c r="R259" s="5">
        <f t="shared" si="27"/>
        <v>57.55805367694208</v>
      </c>
      <c r="S259" s="5">
        <f t="shared" si="27"/>
        <v>65.169337355926515</v>
      </c>
      <c r="T259" s="5">
        <f t="shared" si="27"/>
        <v>74.782995141342695</v>
      </c>
      <c r="U259" s="5">
        <f t="shared" si="27"/>
        <v>86.674784555561843</v>
      </c>
      <c r="V259" s="5">
        <f t="shared" si="27"/>
        <v>98.883050370156795</v>
      </c>
      <c r="W259" s="5">
        <f t="shared" si="27"/>
        <v>121.20668867965873</v>
      </c>
      <c r="X259" s="5">
        <f t="shared" si="27"/>
        <v>150.8481807188908</v>
      </c>
      <c r="Y259" s="5">
        <f t="shared" si="27"/>
        <v>181.09554830524453</v>
      </c>
      <c r="Z259" s="5">
        <f t="shared" si="27"/>
        <v>263.93384446677999</v>
      </c>
      <c r="AA259" s="5">
        <f t="shared" si="27"/>
        <v>345.98222956254426</v>
      </c>
      <c r="AB259" s="5">
        <f t="shared" si="27"/>
        <v>525.0509285015703</v>
      </c>
      <c r="AC259" s="5">
        <f t="shared" si="27"/>
        <v>668.4863107723861</v>
      </c>
    </row>
    <row r="260" spans="3:29" x14ac:dyDescent="0.25">
      <c r="C260" s="5">
        <v>99</v>
      </c>
      <c r="D260" s="5">
        <f t="shared" si="24"/>
        <v>16.944616405432669</v>
      </c>
      <c r="E260" s="5">
        <f t="shared" si="27"/>
        <v>17.080332200965799</v>
      </c>
      <c r="F260" s="5">
        <f t="shared" si="27"/>
        <v>18.215109338589869</v>
      </c>
      <c r="G260" s="5">
        <f t="shared" si="27"/>
        <v>19.380027468393326</v>
      </c>
      <c r="H260" s="5">
        <f t="shared" si="27"/>
        <v>20.482392847081375</v>
      </c>
      <c r="I260" s="5">
        <f t="shared" si="27"/>
        <v>22.003282946205637</v>
      </c>
      <c r="J260" s="5">
        <f t="shared" si="27"/>
        <v>24.512666494324272</v>
      </c>
      <c r="K260" s="5">
        <f t="shared" si="27"/>
        <v>26.899296986574615</v>
      </c>
      <c r="L260" s="5">
        <f t="shared" si="27"/>
        <v>30.419117680623213</v>
      </c>
      <c r="M260" s="5">
        <f t="shared" si="27"/>
        <v>33.671275404668158</v>
      </c>
      <c r="N260" s="5">
        <f t="shared" si="27"/>
        <v>37.155327631674574</v>
      </c>
      <c r="O260" s="5">
        <f t="shared" si="27"/>
        <v>40.989357731342658</v>
      </c>
      <c r="P260" s="5">
        <f t="shared" si="27"/>
        <v>45.435003894256141</v>
      </c>
      <c r="Q260" s="5">
        <f t="shared" si="27"/>
        <v>51.734891206619231</v>
      </c>
      <c r="R260" s="5">
        <f t="shared" si="27"/>
        <v>58.675587397146593</v>
      </c>
      <c r="S260" s="5">
        <f t="shared" si="27"/>
        <v>66.41355990575569</v>
      </c>
      <c r="T260" s="5">
        <f t="shared" si="27"/>
        <v>76.207467550904468</v>
      </c>
      <c r="U260" s="5">
        <f t="shared" si="27"/>
        <v>88.311326927070425</v>
      </c>
      <c r="V260" s="5">
        <f t="shared" si="27"/>
        <v>100.7558625077331</v>
      </c>
      <c r="W260" s="5">
        <f t="shared" si="27"/>
        <v>123.56960843022785</v>
      </c>
      <c r="X260" s="5">
        <f t="shared" si="27"/>
        <v>153.78123218585648</v>
      </c>
      <c r="Y260" s="5">
        <f t="shared" si="27"/>
        <v>184.64820077128718</v>
      </c>
      <c r="Z260" s="5">
        <f t="shared" si="27"/>
        <v>269.24859419353356</v>
      </c>
      <c r="AA260" s="5">
        <f t="shared" si="27"/>
        <v>352.99688277785162</v>
      </c>
      <c r="AB260" s="5">
        <f t="shared" si="27"/>
        <v>536.05781905687365</v>
      </c>
      <c r="AC260" s="5">
        <f t="shared" si="27"/>
        <v>682.05058721946455</v>
      </c>
    </row>
    <row r="261" spans="3:29" x14ac:dyDescent="0.25">
      <c r="C261" s="5">
        <v>100</v>
      </c>
      <c r="D261" s="5">
        <f t="shared" si="24"/>
        <v>17.278855672768128</v>
      </c>
      <c r="E261" s="5">
        <f t="shared" si="27"/>
        <v>17.420394576952678</v>
      </c>
      <c r="F261" s="5">
        <f t="shared" si="27"/>
        <v>18.578506762318657</v>
      </c>
      <c r="G261" s="5">
        <f t="shared" si="27"/>
        <v>19.767983719296542</v>
      </c>
      <c r="H261" s="5">
        <f t="shared" si="27"/>
        <v>20.894161923660359</v>
      </c>
      <c r="I261" s="5">
        <f t="shared" si="27"/>
        <v>22.450016187742481</v>
      </c>
      <c r="J261" s="5">
        <f t="shared" si="27"/>
        <v>25.001809729022384</v>
      </c>
      <c r="K261" s="5">
        <f t="shared" si="27"/>
        <v>27.434610304895052</v>
      </c>
      <c r="L261" s="5">
        <f t="shared" si="27"/>
        <v>31.016466195720295</v>
      </c>
      <c r="M261" s="5">
        <f t="shared" si="27"/>
        <v>34.328540767821067</v>
      </c>
      <c r="N261" s="5">
        <f t="shared" si="27"/>
        <v>37.875655427945254</v>
      </c>
      <c r="O261" s="5">
        <f t="shared" si="27"/>
        <v>41.785339897011326</v>
      </c>
      <c r="P261" s="5">
        <f t="shared" si="27"/>
        <v>46.318342285648235</v>
      </c>
      <c r="Q261" s="5">
        <f t="shared" si="27"/>
        <v>52.726276072535697</v>
      </c>
      <c r="R261" s="5">
        <f t="shared" si="27"/>
        <v>59.803259811036476</v>
      </c>
      <c r="S261" s="5">
        <f t="shared" si="27"/>
        <v>67.668673964742524</v>
      </c>
      <c r="T261" s="5">
        <f t="shared" si="27"/>
        <v>77.644347494743329</v>
      </c>
      <c r="U261" s="5">
        <f t="shared" si="27"/>
        <v>89.961855394030906</v>
      </c>
      <c r="V261" s="5">
        <f t="shared" si="27"/>
        <v>102.64478738013734</v>
      </c>
      <c r="W261" s="5">
        <f t="shared" si="27"/>
        <v>125.95414978998861</v>
      </c>
      <c r="X261" s="5">
        <f t="shared" si="27"/>
        <v>156.74097419783496</v>
      </c>
      <c r="Y261" s="5">
        <f t="shared" si="27"/>
        <v>188.2337902938356</v>
      </c>
      <c r="Z261" s="5">
        <f t="shared" si="27"/>
        <v>274.61533474268487</v>
      </c>
      <c r="AA261" s="5">
        <f t="shared" si="27"/>
        <v>360.08110876983181</v>
      </c>
      <c r="AB261" s="5">
        <f t="shared" si="27"/>
        <v>547.18134555386041</v>
      </c>
      <c r="AC261" s="5">
        <f t="shared" si="27"/>
        <v>695.7496163792805</v>
      </c>
    </row>
  </sheetData>
  <sheetProtection algorithmName="SHA-512" hashValue="5NmzBnSvFHfcg704Xq7Io4dfhmLlyhtw2JmCc8spoN68XixyY/eyUqi+Kj+Oln3e6qRYLn0mRUZ/ehr4T6tFgA==" saltValue="XC6jip61Fx08OtLdWMdO+Q==" spinCount="100000" sheet="1" objects="1" scenarios="1"/>
  <mergeCells count="4">
    <mergeCell ref="C3:D3"/>
    <mergeCell ref="E3:F3"/>
    <mergeCell ref="H3:I3"/>
    <mergeCell ref="J3:K3"/>
  </mergeCells>
  <phoneticPr fontId="14" type="noConversion"/>
  <pageMargins left="0.7" right="0.7" top="0.75" bottom="0.75" header="0.3" footer="0.3"/>
  <ignoredErrors>
    <ignoredError sqref="I5 I7:I10 J5 J22:J23 I22:I23 D21:E21 I17:I20 I12:I15 J12 J7:J10 D16:E16 E6 D11:E11 J20 J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Rekenblad</vt:lpstr>
      <vt:lpstr>Handleiding</vt:lpstr>
      <vt:lpstr>Drukverlieswaardes onderdelen</vt:lpstr>
      <vt:lpstr>Ø63mm</vt:lpstr>
      <vt:lpstr>Ø69mm</vt:lpstr>
      <vt:lpstr>Ø75mm</vt:lpstr>
      <vt:lpstr>Ø90mm</vt:lpstr>
      <vt:lpstr>Systeem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Gijzen | Ventilair de Ventilatiespecialist</dc:creator>
  <cp:lastModifiedBy>Rick Gijzen | Vent-Axia NL</cp:lastModifiedBy>
  <cp:lastPrinted>2026-04-30T14:28:23Z</cp:lastPrinted>
  <dcterms:created xsi:type="dcterms:W3CDTF">2025-03-06T08:24:13Z</dcterms:created>
  <dcterms:modified xsi:type="dcterms:W3CDTF">2026-06-11T11:06:49Z</dcterms:modified>
</cp:coreProperties>
</file>